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inovakovic\Desktop\FINANCIJSKA IZVJEŠĆA 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172" windowHeight="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c r="F314" i="9"/>
  <c r="F313" i="9"/>
  <c r="F312" i="9" s="1"/>
  <c r="F311" i="9"/>
  <c r="F310" i="9"/>
  <c r="H309" i="9"/>
  <c r="G309" i="9"/>
  <c r="F309" i="9"/>
  <c r="F308" i="9"/>
  <c r="H307" i="9"/>
  <c r="G307" i="9"/>
  <c r="E307" i="9" s="1"/>
  <c r="B307" i="9" s="1"/>
  <c r="F307" i="9"/>
  <c r="H306" i="9"/>
  <c r="G306" i="9"/>
  <c r="E306" i="9" s="1"/>
  <c r="B306" i="9" s="1"/>
  <c r="F306" i="9"/>
  <c r="H305" i="9"/>
  <c r="G305" i="9"/>
  <c r="F305" i="9"/>
  <c r="E305" i="9"/>
  <c r="B305" i="9"/>
  <c r="H304" i="9"/>
  <c r="G304" i="9"/>
  <c r="E304" i="9" s="1"/>
  <c r="B304" i="9" s="1"/>
  <c r="F304" i="9"/>
  <c r="H303" i="9"/>
  <c r="G303" i="9"/>
  <c r="F303" i="9"/>
  <c r="H302" i="9"/>
  <c r="G302" i="9"/>
  <c r="F302" i="9"/>
  <c r="E302" i="9"/>
  <c r="B302" i="9" s="1"/>
  <c r="H301" i="9"/>
  <c r="G301" i="9"/>
  <c r="F301" i="9"/>
  <c r="H300" i="9"/>
  <c r="G300" i="9"/>
  <c r="F300" i="9"/>
  <c r="H299" i="9"/>
  <c r="E299" i="9" s="1"/>
  <c r="B299" i="9" s="1"/>
  <c r="G299" i="9"/>
  <c r="F299" i="9"/>
  <c r="H298" i="9"/>
  <c r="G298" i="9"/>
  <c r="F298" i="9"/>
  <c r="H297" i="9"/>
  <c r="G297" i="9"/>
  <c r="F297" i="9"/>
  <c r="E297" i="9"/>
  <c r="B297" i="9"/>
  <c r="H296" i="9"/>
  <c r="G296" i="9"/>
  <c r="F296" i="9"/>
  <c r="H295" i="9"/>
  <c r="G295" i="9"/>
  <c r="E295" i="9" s="1"/>
  <c r="F295" i="9"/>
  <c r="H294" i="9"/>
  <c r="G294" i="9"/>
  <c r="F294" i="9"/>
  <c r="H293" i="9"/>
  <c r="G293" i="9"/>
  <c r="F293" i="9"/>
  <c r="H292" i="9"/>
  <c r="E292" i="9" s="1"/>
  <c r="B292" i="9" s="1"/>
  <c r="G292" i="9"/>
  <c r="F292" i="9"/>
  <c r="F291" i="9"/>
  <c r="F290" i="9"/>
  <c r="H289" i="9"/>
  <c r="G289" i="9"/>
  <c r="F289" i="9"/>
  <c r="E289" i="9"/>
  <c r="B289" i="9"/>
  <c r="H288" i="9"/>
  <c r="G288" i="9"/>
  <c r="F288" i="9"/>
  <c r="H287" i="9"/>
  <c r="G287" i="9"/>
  <c r="F287" i="9"/>
  <c r="H286" i="9"/>
  <c r="G286" i="9"/>
  <c r="F286" i="9"/>
  <c r="F285" i="9"/>
  <c r="H284" i="9"/>
  <c r="E284" i="9" s="1"/>
  <c r="B284" i="9" s="1"/>
  <c r="G284" i="9"/>
  <c r="F284" i="9"/>
  <c r="H283" i="9"/>
  <c r="G283" i="9"/>
  <c r="F283" i="9"/>
  <c r="H282" i="9"/>
  <c r="E282" i="9" s="1"/>
  <c r="G282" i="9"/>
  <c r="F282" i="9"/>
  <c r="F281" i="9"/>
  <c r="F280" i="9"/>
  <c r="F279" i="9"/>
  <c r="F278" i="9"/>
  <c r="F276" i="9"/>
  <c r="L275" i="9"/>
  <c r="F275" i="9" s="1"/>
  <c r="H275" i="9"/>
  <c r="F274" i="9"/>
  <c r="I273" i="9"/>
  <c r="E273" i="9" s="1"/>
  <c r="B273" i="9" s="1"/>
  <c r="H273" i="9"/>
  <c r="F273" i="9"/>
  <c r="E272" i="9"/>
  <c r="M271" i="9"/>
  <c r="L271" i="9"/>
  <c r="F271" i="9" s="1"/>
  <c r="E271" i="9"/>
  <c r="B271" i="9" s="1"/>
  <c r="M270" i="9"/>
  <c r="L270" i="9"/>
  <c r="F270" i="9"/>
  <c r="E270" i="9"/>
  <c r="B270" i="9"/>
  <c r="M269" i="9"/>
  <c r="L269" i="9"/>
  <c r="F269" i="9" s="1"/>
  <c r="B269" i="9" s="1"/>
  <c r="E269" i="9"/>
  <c r="M268" i="9"/>
  <c r="L268" i="9"/>
  <c r="F268" i="9"/>
  <c r="B268" i="9" s="1"/>
  <c r="E268" i="9"/>
  <c r="M267" i="9"/>
  <c r="L267" i="9"/>
  <c r="F267" i="9"/>
  <c r="E267" i="9"/>
  <c r="B267" i="9" s="1"/>
  <c r="M266" i="9"/>
  <c r="F266" i="9" s="1"/>
  <c r="B266" i="9" s="1"/>
  <c r="L266" i="9"/>
  <c r="E266" i="9"/>
  <c r="M265" i="9"/>
  <c r="L265" i="9"/>
  <c r="F265" i="9" s="1"/>
  <c r="E265" i="9"/>
  <c r="M264" i="9"/>
  <c r="F264" i="9" s="1"/>
  <c r="B264" i="9" s="1"/>
  <c r="L264" i="9"/>
  <c r="E264" i="9"/>
  <c r="M263" i="9"/>
  <c r="L263" i="9"/>
  <c r="F263" i="9" s="1"/>
  <c r="E263" i="9"/>
  <c r="M262" i="9"/>
  <c r="L262" i="9"/>
  <c r="F262" i="9"/>
  <c r="E262" i="9"/>
  <c r="B262" i="9"/>
  <c r="M261" i="9"/>
  <c r="L261" i="9"/>
  <c r="F261" i="9" s="1"/>
  <c r="B261" i="9" s="1"/>
  <c r="E261" i="9"/>
  <c r="M260" i="9"/>
  <c r="L260" i="9"/>
  <c r="F260" i="9"/>
  <c r="B260" i="9" s="1"/>
  <c r="E260" i="9"/>
  <c r="M259" i="9"/>
  <c r="L259" i="9"/>
  <c r="F259" i="9"/>
  <c r="E259" i="9"/>
  <c r="B259" i="9" s="1"/>
  <c r="M258" i="9"/>
  <c r="F258" i="9" s="1"/>
  <c r="B258" i="9" s="1"/>
  <c r="L258" i="9"/>
  <c r="E258" i="9"/>
  <c r="M257" i="9"/>
  <c r="L257" i="9"/>
  <c r="F257" i="9" s="1"/>
  <c r="E257" i="9"/>
  <c r="M256" i="9"/>
  <c r="F256" i="9" s="1"/>
  <c r="B256" i="9" s="1"/>
  <c r="L256" i="9"/>
  <c r="E256" i="9"/>
  <c r="M255" i="9"/>
  <c r="L255" i="9"/>
  <c r="F255" i="9" s="1"/>
  <c r="E255" i="9"/>
  <c r="B255" i="9" s="1"/>
  <c r="M254" i="9"/>
  <c r="L254" i="9"/>
  <c r="F254" i="9"/>
  <c r="E254" i="9"/>
  <c r="B254" i="9"/>
  <c r="M253" i="9"/>
  <c r="L253" i="9"/>
  <c r="F253" i="9" s="1"/>
  <c r="B253" i="9" s="1"/>
  <c r="E253" i="9"/>
  <c r="M252" i="9"/>
  <c r="L252" i="9"/>
  <c r="F252" i="9"/>
  <c r="B252" i="9" s="1"/>
  <c r="E252" i="9"/>
  <c r="M251" i="9"/>
  <c r="L251" i="9"/>
  <c r="F251" i="9"/>
  <c r="E251" i="9"/>
  <c r="B251" i="9" s="1"/>
  <c r="M250" i="9"/>
  <c r="F250" i="9" s="1"/>
  <c r="B250" i="9" s="1"/>
  <c r="L250" i="9"/>
  <c r="E250" i="9"/>
  <c r="M249" i="9"/>
  <c r="L249" i="9"/>
  <c r="F249" i="9" s="1"/>
  <c r="E249" i="9"/>
  <c r="M248" i="9"/>
  <c r="F248" i="9" s="1"/>
  <c r="B248" i="9" s="1"/>
  <c r="L248" i="9"/>
  <c r="E248" i="9"/>
  <c r="M247" i="9"/>
  <c r="L247" i="9"/>
  <c r="F247" i="9" s="1"/>
  <c r="E247" i="9"/>
  <c r="M246" i="9"/>
  <c r="L246" i="9"/>
  <c r="F246" i="9"/>
  <c r="E246" i="9"/>
  <c r="B246" i="9"/>
  <c r="M245" i="9"/>
  <c r="L245" i="9"/>
  <c r="F245" i="9" s="1"/>
  <c r="B245" i="9" s="1"/>
  <c r="E245" i="9"/>
  <c r="M244" i="9"/>
  <c r="L244" i="9"/>
  <c r="F244" i="9"/>
  <c r="B244" i="9" s="1"/>
  <c r="E244" i="9"/>
  <c r="M243" i="9"/>
  <c r="L243" i="9"/>
  <c r="F243" i="9"/>
  <c r="E243" i="9"/>
  <c r="B243" i="9" s="1"/>
  <c r="M242" i="9"/>
  <c r="F242" i="9" s="1"/>
  <c r="B242" i="9" s="1"/>
  <c r="L242" i="9"/>
  <c r="E242" i="9"/>
  <c r="M241" i="9"/>
  <c r="L241" i="9"/>
  <c r="F241" i="9" s="1"/>
  <c r="E241" i="9"/>
  <c r="M240" i="9"/>
  <c r="F240" i="9" s="1"/>
  <c r="B240" i="9" s="1"/>
  <c r="L240" i="9"/>
  <c r="E240" i="9"/>
  <c r="M239" i="9"/>
  <c r="L239" i="9"/>
  <c r="F239" i="9" s="1"/>
  <c r="E239" i="9"/>
  <c r="B239" i="9" s="1"/>
  <c r="M238" i="9"/>
  <c r="L238" i="9"/>
  <c r="F238" i="9"/>
  <c r="E238" i="9"/>
  <c r="B238" i="9"/>
  <c r="M237" i="9"/>
  <c r="L237" i="9"/>
  <c r="F237" i="9" s="1"/>
  <c r="B237" i="9" s="1"/>
  <c r="E237" i="9"/>
  <c r="M236" i="9"/>
  <c r="L236" i="9"/>
  <c r="F236" i="9"/>
  <c r="B236" i="9" s="1"/>
  <c r="E236" i="9"/>
  <c r="M235" i="9"/>
  <c r="L235" i="9"/>
  <c r="F235" i="9"/>
  <c r="E235" i="9"/>
  <c r="B235" i="9" s="1"/>
  <c r="M234" i="9"/>
  <c r="F234" i="9" s="1"/>
  <c r="B234" i="9" s="1"/>
  <c r="L234" i="9"/>
  <c r="E234" i="9"/>
  <c r="M233" i="9"/>
  <c r="L233" i="9"/>
  <c r="F233" i="9" s="1"/>
  <c r="E233" i="9"/>
  <c r="M232" i="9"/>
  <c r="F232" i="9" s="1"/>
  <c r="B232" i="9" s="1"/>
  <c r="L232" i="9"/>
  <c r="E232" i="9"/>
  <c r="M231" i="9"/>
  <c r="L231" i="9"/>
  <c r="F231" i="9" s="1"/>
  <c r="E231" i="9"/>
  <c r="M230" i="9"/>
  <c r="L230" i="9"/>
  <c r="F230" i="9"/>
  <c r="E230" i="9"/>
  <c r="B230" i="9"/>
  <c r="M229" i="9"/>
  <c r="L229" i="9"/>
  <c r="F229" i="9" s="1"/>
  <c r="B229" i="9" s="1"/>
  <c r="E229" i="9"/>
  <c r="M228" i="9"/>
  <c r="L228" i="9"/>
  <c r="F228" i="9"/>
  <c r="B228" i="9" s="1"/>
  <c r="E228" i="9"/>
  <c r="M227" i="9"/>
  <c r="L227" i="9"/>
  <c r="F227" i="9"/>
  <c r="E227" i="9"/>
  <c r="B227" i="9" s="1"/>
  <c r="M226" i="9"/>
  <c r="F226" i="9" s="1"/>
  <c r="B226" i="9" s="1"/>
  <c r="L226" i="9"/>
  <c r="E226" i="9"/>
  <c r="M225" i="9"/>
  <c r="L225" i="9"/>
  <c r="F225" i="9" s="1"/>
  <c r="E225" i="9"/>
  <c r="M224" i="9"/>
  <c r="F224" i="9" s="1"/>
  <c r="B224" i="9" s="1"/>
  <c r="L224" i="9"/>
  <c r="E224" i="9"/>
  <c r="M223" i="9"/>
  <c r="L223" i="9"/>
  <c r="E223" i="9"/>
  <c r="M222" i="9"/>
  <c r="F222" i="9" s="1"/>
  <c r="B222" i="9" s="1"/>
  <c r="L222" i="9"/>
  <c r="E222" i="9"/>
  <c r="M221" i="9"/>
  <c r="L221" i="9"/>
  <c r="E221" i="9"/>
  <c r="M220" i="9"/>
  <c r="F220" i="9" s="1"/>
  <c r="B220" i="9" s="1"/>
  <c r="L220" i="9"/>
  <c r="E220" i="9"/>
  <c r="M219" i="9"/>
  <c r="L219" i="9"/>
  <c r="F219" i="9"/>
  <c r="E219" i="9"/>
  <c r="B219" i="9" s="1"/>
  <c r="M218" i="9"/>
  <c r="F218" i="9" s="1"/>
  <c r="B218" i="9" s="1"/>
  <c r="L218" i="9"/>
  <c r="E218" i="9"/>
  <c r="M217" i="9"/>
  <c r="L217" i="9"/>
  <c r="E217" i="9"/>
  <c r="M216" i="9"/>
  <c r="F216" i="9" s="1"/>
  <c r="B216" i="9" s="1"/>
  <c r="L216" i="9"/>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B159" i="9" s="1"/>
  <c r="G159" i="9"/>
  <c r="F159" i="9"/>
  <c r="H158" i="9"/>
  <c r="G158" i="9"/>
  <c r="F158" i="9"/>
  <c r="E158" i="9"/>
  <c r="B158" i="9" s="1"/>
  <c r="H157" i="9"/>
  <c r="G157" i="9"/>
  <c r="E157" i="9" s="1"/>
  <c r="B157" i="9" s="1"/>
  <c r="F157" i="9"/>
  <c r="H156" i="9"/>
  <c r="G156" i="9"/>
  <c r="F156" i="9"/>
  <c r="E156" i="9"/>
  <c r="B156" i="9" s="1"/>
  <c r="H155" i="9"/>
  <c r="E155" i="9" s="1"/>
  <c r="B155" i="9" s="1"/>
  <c r="G155" i="9"/>
  <c r="F155" i="9"/>
  <c r="H154" i="9"/>
  <c r="G154" i="9"/>
  <c r="E154" i="9" s="1"/>
  <c r="B154" i="9" s="1"/>
  <c r="F154" i="9"/>
  <c r="H153" i="9"/>
  <c r="G153" i="9"/>
  <c r="E153" i="9" s="1"/>
  <c r="F153" i="9"/>
  <c r="B153" i="9"/>
  <c r="H152" i="9"/>
  <c r="G152" i="9"/>
  <c r="E152" i="9" s="1"/>
  <c r="B152" i="9" s="1"/>
  <c r="F152" i="9"/>
  <c r="H151" i="9"/>
  <c r="E151" i="9" s="1"/>
  <c r="G151" i="9"/>
  <c r="F151" i="9"/>
  <c r="H150" i="9"/>
  <c r="G150" i="9"/>
  <c r="F150" i="9"/>
  <c r="E150" i="9"/>
  <c r="B150" i="9" s="1"/>
  <c r="H149" i="9"/>
  <c r="G149" i="9"/>
  <c r="E149" i="9" s="1"/>
  <c r="B149" i="9" s="1"/>
  <c r="F149" i="9"/>
  <c r="H148" i="9"/>
  <c r="G148" i="9"/>
  <c r="F148" i="9"/>
  <c r="E148" i="9"/>
  <c r="B148" i="9" s="1"/>
  <c r="H147" i="9"/>
  <c r="E147" i="9" s="1"/>
  <c r="B147" i="9" s="1"/>
  <c r="G147" i="9"/>
  <c r="F147" i="9"/>
  <c r="H146" i="9"/>
  <c r="G146" i="9"/>
  <c r="E146" i="9" s="1"/>
  <c r="B146" i="9" s="1"/>
  <c r="F146" i="9"/>
  <c r="H145" i="9"/>
  <c r="G145" i="9"/>
  <c r="E145" i="9" s="1"/>
  <c r="B145" i="9" s="1"/>
  <c r="F145" i="9"/>
  <c r="H144" i="9"/>
  <c r="G144" i="9"/>
  <c r="F144" i="9"/>
  <c r="F143" i="9"/>
  <c r="H142" i="9"/>
  <c r="G142" i="9"/>
  <c r="F142" i="9"/>
  <c r="E142" i="9"/>
  <c r="B142" i="9" s="1"/>
  <c r="H141" i="9"/>
  <c r="G141" i="9"/>
  <c r="F141" i="9"/>
  <c r="H140" i="9"/>
  <c r="G140" i="9"/>
  <c r="F140" i="9"/>
  <c r="E140" i="9"/>
  <c r="B140" i="9" s="1"/>
  <c r="H139" i="9"/>
  <c r="E139" i="9" s="1"/>
  <c r="B139" i="9" s="1"/>
  <c r="G139" i="9"/>
  <c r="F139" i="9"/>
  <c r="H138" i="9"/>
  <c r="G138" i="9"/>
  <c r="E138" i="9" s="1"/>
  <c r="B138" i="9" s="1"/>
  <c r="F138" i="9"/>
  <c r="H137" i="9"/>
  <c r="G137" i="9"/>
  <c r="E137" i="9" s="1"/>
  <c r="F137" i="9"/>
  <c r="B137" i="9"/>
  <c r="H136" i="9"/>
  <c r="G136" i="9"/>
  <c r="E136" i="9" s="1"/>
  <c r="B136" i="9" s="1"/>
  <c r="F136" i="9"/>
  <c r="H135" i="9"/>
  <c r="E135" i="9" s="1"/>
  <c r="B135" i="9" s="1"/>
  <c r="G135" i="9"/>
  <c r="F135" i="9"/>
  <c r="H134" i="9"/>
  <c r="G134" i="9"/>
  <c r="F134" i="9"/>
  <c r="E134" i="9"/>
  <c r="B134" i="9" s="1"/>
  <c r="H133" i="9"/>
  <c r="G133" i="9"/>
  <c r="E133" i="9" s="1"/>
  <c r="B133" i="9" s="1"/>
  <c r="F133" i="9"/>
  <c r="H132" i="9"/>
  <c r="G132" i="9"/>
  <c r="F132" i="9"/>
  <c r="E132" i="9"/>
  <c r="B132" i="9" s="1"/>
  <c r="H131" i="9"/>
  <c r="E131" i="9" s="1"/>
  <c r="B131" i="9" s="1"/>
  <c r="G131" i="9"/>
  <c r="F131" i="9"/>
  <c r="H130" i="9"/>
  <c r="G130" i="9"/>
  <c r="E130" i="9" s="1"/>
  <c r="B130" i="9" s="1"/>
  <c r="F130" i="9"/>
  <c r="H129" i="9"/>
  <c r="G129" i="9"/>
  <c r="E129" i="9" s="1"/>
  <c r="F129" i="9"/>
  <c r="B129" i="9"/>
  <c r="H128" i="9"/>
  <c r="G128" i="9"/>
  <c r="E128" i="9" s="1"/>
  <c r="B128" i="9" s="1"/>
  <c r="F128" i="9"/>
  <c r="H127" i="9"/>
  <c r="E127" i="9" s="1"/>
  <c r="B127" i="9" s="1"/>
  <c r="G127" i="9"/>
  <c r="F127" i="9"/>
  <c r="H126" i="9"/>
  <c r="G126" i="9"/>
  <c r="F126" i="9"/>
  <c r="E126" i="9"/>
  <c r="B126" i="9" s="1"/>
  <c r="H125" i="9"/>
  <c r="G125" i="9"/>
  <c r="F125" i="9"/>
  <c r="H124" i="9"/>
  <c r="G124" i="9"/>
  <c r="F124" i="9"/>
  <c r="E124" i="9"/>
  <c r="B124" i="9" s="1"/>
  <c r="H123" i="9"/>
  <c r="E123" i="9" s="1"/>
  <c r="B123" i="9" s="1"/>
  <c r="G123" i="9"/>
  <c r="F123" i="9"/>
  <c r="H122" i="9"/>
  <c r="G122" i="9"/>
  <c r="E122" i="9" s="1"/>
  <c r="B122" i="9" s="1"/>
  <c r="F122" i="9"/>
  <c r="H121" i="9"/>
  <c r="G121" i="9"/>
  <c r="E121" i="9" s="1"/>
  <c r="B121" i="9" s="1"/>
  <c r="F121" i="9"/>
  <c r="H120" i="9"/>
  <c r="G120" i="9"/>
  <c r="E120" i="9" s="1"/>
  <c r="B120" i="9" s="1"/>
  <c r="F120" i="9"/>
  <c r="H119" i="9"/>
  <c r="E119" i="9" s="1"/>
  <c r="G119" i="9"/>
  <c r="F119" i="9"/>
  <c r="H118" i="9"/>
  <c r="G118" i="9"/>
  <c r="F118" i="9"/>
  <c r="E118" i="9"/>
  <c r="B118" i="9" s="1"/>
  <c r="H117" i="9"/>
  <c r="G117" i="9"/>
  <c r="E117" i="9" s="1"/>
  <c r="B117" i="9" s="1"/>
  <c r="F117" i="9"/>
  <c r="H116" i="9"/>
  <c r="G116" i="9"/>
  <c r="F116" i="9"/>
  <c r="E116" i="9"/>
  <c r="B116" i="9" s="1"/>
  <c r="H115" i="9"/>
  <c r="E115" i="9" s="1"/>
  <c r="B115" i="9" s="1"/>
  <c r="G115" i="9"/>
  <c r="F115" i="9"/>
  <c r="H114" i="9"/>
  <c r="G114" i="9"/>
  <c r="E114" i="9" s="1"/>
  <c r="B114" i="9" s="1"/>
  <c r="F114" i="9"/>
  <c r="H113" i="9"/>
  <c r="G113" i="9"/>
  <c r="E113" i="9" s="1"/>
  <c r="B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F108" i="9"/>
  <c r="E108" i="9"/>
  <c r="B108" i="9" s="1"/>
  <c r="H107" i="9"/>
  <c r="E107" i="9" s="1"/>
  <c r="B107" i="9" s="1"/>
  <c r="G107" i="9"/>
  <c r="F107" i="9"/>
  <c r="H106" i="9"/>
  <c r="G106" i="9"/>
  <c r="E106" i="9" s="1"/>
  <c r="B106" i="9" s="1"/>
  <c r="F106" i="9"/>
  <c r="H105" i="9"/>
  <c r="G105" i="9"/>
  <c r="E105" i="9" s="1"/>
  <c r="F105" i="9"/>
  <c r="B105" i="9"/>
  <c r="H104" i="9"/>
  <c r="G104" i="9"/>
  <c r="E104" i="9" s="1"/>
  <c r="B104" i="9" s="1"/>
  <c r="F104" i="9"/>
  <c r="H103" i="9"/>
  <c r="E103" i="9" s="1"/>
  <c r="G103" i="9"/>
  <c r="F103" i="9"/>
  <c r="H102" i="9"/>
  <c r="G102" i="9"/>
  <c r="F102" i="9"/>
  <c r="E102" i="9"/>
  <c r="B102" i="9" s="1"/>
  <c r="H101" i="9"/>
  <c r="G101" i="9"/>
  <c r="E101" i="9" s="1"/>
  <c r="B101" i="9" s="1"/>
  <c r="F101" i="9"/>
  <c r="H100" i="9"/>
  <c r="G100" i="9"/>
  <c r="F100" i="9"/>
  <c r="E100" i="9"/>
  <c r="B100" i="9" s="1"/>
  <c r="H99" i="9"/>
  <c r="E99" i="9" s="1"/>
  <c r="B99" i="9" s="1"/>
  <c r="G99" i="9"/>
  <c r="F99" i="9"/>
  <c r="H98" i="9"/>
  <c r="G98" i="9"/>
  <c r="E98" i="9" s="1"/>
  <c r="B98" i="9" s="1"/>
  <c r="F98" i="9"/>
  <c r="H97" i="9"/>
  <c r="G97" i="9"/>
  <c r="E97" i="9" s="1"/>
  <c r="B97" i="9" s="1"/>
  <c r="F97" i="9"/>
  <c r="H96" i="9"/>
  <c r="G96" i="9"/>
  <c r="E96" i="9" s="1"/>
  <c r="B96" i="9" s="1"/>
  <c r="F96" i="9"/>
  <c r="H95" i="9"/>
  <c r="E95" i="9" s="1"/>
  <c r="G95" i="9"/>
  <c r="F95" i="9"/>
  <c r="H94" i="9"/>
  <c r="G94" i="9"/>
  <c r="F94" i="9"/>
  <c r="E94" i="9"/>
  <c r="B94" i="9" s="1"/>
  <c r="H93" i="9"/>
  <c r="G93" i="9"/>
  <c r="F93" i="9"/>
  <c r="H92" i="9"/>
  <c r="G92" i="9"/>
  <c r="F92" i="9"/>
  <c r="E92" i="9"/>
  <c r="B92" i="9" s="1"/>
  <c r="H91" i="9"/>
  <c r="E91" i="9" s="1"/>
  <c r="G91" i="9"/>
  <c r="F91" i="9"/>
  <c r="B91" i="9"/>
  <c r="H90" i="9"/>
  <c r="G90" i="9"/>
  <c r="F90" i="9"/>
  <c r="E90" i="9"/>
  <c r="B90" i="9" s="1"/>
  <c r="H89" i="9"/>
  <c r="G89" i="9"/>
  <c r="E89" i="9" s="1"/>
  <c r="F89" i="9"/>
  <c r="B89" i="9"/>
  <c r="H88" i="9"/>
  <c r="G88" i="9"/>
  <c r="E88" i="9" s="1"/>
  <c r="B88" i="9" s="1"/>
  <c r="F88" i="9"/>
  <c r="H87" i="9"/>
  <c r="E87" i="9" s="1"/>
  <c r="B87" i="9" s="1"/>
  <c r="G87" i="9"/>
  <c r="F87" i="9"/>
  <c r="H86" i="9"/>
  <c r="G86" i="9"/>
  <c r="F86" i="9"/>
  <c r="E86" i="9"/>
  <c r="B86" i="9" s="1"/>
  <c r="H85" i="9"/>
  <c r="G85" i="9"/>
  <c r="F85" i="9"/>
  <c r="H84" i="9"/>
  <c r="G84" i="9"/>
  <c r="E84" i="9" s="1"/>
  <c r="B84" i="9" s="1"/>
  <c r="F84" i="9"/>
  <c r="H83" i="9"/>
  <c r="E83" i="9" s="1"/>
  <c r="G83" i="9"/>
  <c r="F83" i="9"/>
  <c r="B83" i="9"/>
  <c r="H82" i="9"/>
  <c r="G82" i="9"/>
  <c r="E82" i="9" s="1"/>
  <c r="B82" i="9" s="1"/>
  <c r="F82" i="9"/>
  <c r="H81" i="9"/>
  <c r="G81" i="9"/>
  <c r="E81" i="9" s="1"/>
  <c r="F81" i="9"/>
  <c r="B81" i="9"/>
  <c r="H80" i="9"/>
  <c r="G80" i="9"/>
  <c r="E80" i="9" s="1"/>
  <c r="B80" i="9" s="1"/>
  <c r="F80" i="9"/>
  <c r="H79" i="9"/>
  <c r="E79" i="9" s="1"/>
  <c r="B79" i="9" s="1"/>
  <c r="G79" i="9"/>
  <c r="F79" i="9"/>
  <c r="H78" i="9"/>
  <c r="G78" i="9"/>
  <c r="F78" i="9"/>
  <c r="E78" i="9"/>
  <c r="B78" i="9" s="1"/>
  <c r="H77" i="9"/>
  <c r="G77" i="9"/>
  <c r="F77" i="9"/>
  <c r="H76" i="9"/>
  <c r="G76" i="9"/>
  <c r="F76" i="9"/>
  <c r="E76" i="9"/>
  <c r="B76" i="9" s="1"/>
  <c r="H75" i="9"/>
  <c r="E75" i="9" s="1"/>
  <c r="B75" i="9" s="1"/>
  <c r="G75" i="9"/>
  <c r="F75" i="9"/>
  <c r="H74" i="9"/>
  <c r="G74" i="9"/>
  <c r="F74" i="9"/>
  <c r="E74" i="9"/>
  <c r="B74" i="9" s="1"/>
  <c r="H73" i="9"/>
  <c r="G73" i="9"/>
  <c r="E73" i="9" s="1"/>
  <c r="F73" i="9"/>
  <c r="B73" i="9"/>
  <c r="H72" i="9"/>
  <c r="G72" i="9"/>
  <c r="E72" i="9" s="1"/>
  <c r="B72" i="9" s="1"/>
  <c r="F72" i="9"/>
  <c r="H71" i="9"/>
  <c r="E71" i="9" s="1"/>
  <c r="B71" i="9" s="1"/>
  <c r="G71" i="9"/>
  <c r="F71" i="9"/>
  <c r="H70" i="9"/>
  <c r="E70" i="9" s="1"/>
  <c r="B70" i="9" s="1"/>
  <c r="G70" i="9"/>
  <c r="F70" i="9"/>
  <c r="H69" i="9"/>
  <c r="G69" i="9"/>
  <c r="F69" i="9"/>
  <c r="H68" i="9"/>
  <c r="E68" i="9" s="1"/>
  <c r="B68" i="9" s="1"/>
  <c r="G68" i="9"/>
  <c r="F68" i="9"/>
  <c r="H67" i="9"/>
  <c r="E67" i="9" s="1"/>
  <c r="G67" i="9"/>
  <c r="F67" i="9"/>
  <c r="B67" i="9"/>
  <c r="H66" i="9"/>
  <c r="G66" i="9"/>
  <c r="F66" i="9"/>
  <c r="E66" i="9"/>
  <c r="B66" i="9" s="1"/>
  <c r="H65" i="9"/>
  <c r="G65" i="9"/>
  <c r="E65" i="9" s="1"/>
  <c r="B65" i="9" s="1"/>
  <c r="F65" i="9"/>
  <c r="H64" i="9"/>
  <c r="G64" i="9"/>
  <c r="E64" i="9" s="1"/>
  <c r="B64" i="9" s="1"/>
  <c r="F64" i="9"/>
  <c r="H63" i="9"/>
  <c r="E63" i="9" s="1"/>
  <c r="G63" i="9"/>
  <c r="F63" i="9"/>
  <c r="B63" i="9"/>
  <c r="H62" i="9"/>
  <c r="G62" i="9"/>
  <c r="F62" i="9"/>
  <c r="E62" i="9"/>
  <c r="B62" i="9" s="1"/>
  <c r="H61" i="9"/>
  <c r="G61" i="9"/>
  <c r="F61" i="9"/>
  <c r="H60" i="9"/>
  <c r="G60" i="9"/>
  <c r="F60" i="9"/>
  <c r="E60" i="9"/>
  <c r="B60" i="9" s="1"/>
  <c r="H59" i="9"/>
  <c r="E59" i="9" s="1"/>
  <c r="B59" i="9" s="1"/>
  <c r="G59" i="9"/>
  <c r="F59" i="9"/>
  <c r="H58" i="9"/>
  <c r="G58" i="9"/>
  <c r="E58" i="9" s="1"/>
  <c r="B58" i="9" s="1"/>
  <c r="F58" i="9"/>
  <c r="H57" i="9"/>
  <c r="G57" i="9"/>
  <c r="E57" i="9" s="1"/>
  <c r="F57" i="9"/>
  <c r="B57" i="9"/>
  <c r="H56" i="9"/>
  <c r="G56" i="9"/>
  <c r="E56" i="9" s="1"/>
  <c r="B56" i="9" s="1"/>
  <c r="F56" i="9"/>
  <c r="H55" i="9"/>
  <c r="E55" i="9" s="1"/>
  <c r="G55" i="9"/>
  <c r="F55" i="9"/>
  <c r="B55" i="9"/>
  <c r="H54" i="9"/>
  <c r="G54" i="9"/>
  <c r="F54" i="9"/>
  <c r="E54" i="9"/>
  <c r="H53" i="9"/>
  <c r="G53" i="9"/>
  <c r="F53" i="9"/>
  <c r="H52" i="9"/>
  <c r="E52" i="9" s="1"/>
  <c r="B52" i="9" s="1"/>
  <c r="G52" i="9"/>
  <c r="F52" i="9"/>
  <c r="H51" i="9"/>
  <c r="G51" i="9"/>
  <c r="F51" i="9"/>
  <c r="E51" i="9"/>
  <c r="B51" i="9"/>
  <c r="H50" i="9"/>
  <c r="G50" i="9"/>
  <c r="E50" i="9" s="1"/>
  <c r="B50" i="9" s="1"/>
  <c r="F50" i="9"/>
  <c r="H49" i="9"/>
  <c r="G49" i="9"/>
  <c r="E49" i="9" s="1"/>
  <c r="F49" i="9"/>
  <c r="B49" i="9"/>
  <c r="H48" i="9"/>
  <c r="G48" i="9"/>
  <c r="E48" i="9" s="1"/>
  <c r="B48" i="9" s="1"/>
  <c r="F48" i="9"/>
  <c r="H47" i="9"/>
  <c r="G47" i="9"/>
  <c r="F47" i="9"/>
  <c r="H46" i="9"/>
  <c r="G46" i="9"/>
  <c r="F46" i="9"/>
  <c r="E46" i="9"/>
  <c r="B46" i="9" s="1"/>
  <c r="H45" i="9"/>
  <c r="G45" i="9"/>
  <c r="F45" i="9"/>
  <c r="H44" i="9"/>
  <c r="G44" i="9"/>
  <c r="F44" i="9"/>
  <c r="H43" i="9"/>
  <c r="E43" i="9" s="1"/>
  <c r="B43" i="9" s="1"/>
  <c r="G43" i="9"/>
  <c r="F43" i="9"/>
  <c r="H42" i="9"/>
  <c r="E42" i="9" s="1"/>
  <c r="B42" i="9" s="1"/>
  <c r="G42" i="9"/>
  <c r="F42" i="9"/>
  <c r="H41" i="9"/>
  <c r="G41" i="9"/>
  <c r="F41" i="9"/>
  <c r="H40" i="9"/>
  <c r="G40" i="9"/>
  <c r="F40" i="9"/>
  <c r="E40" i="9"/>
  <c r="B40" i="9" s="1"/>
  <c r="H39" i="9"/>
  <c r="G39" i="9"/>
  <c r="F39" i="9"/>
  <c r="H38" i="9"/>
  <c r="G38" i="9"/>
  <c r="F38" i="9"/>
  <c r="H37" i="9"/>
  <c r="G37" i="9"/>
  <c r="F37" i="9"/>
  <c r="H36" i="9"/>
  <c r="G36" i="9"/>
  <c r="F36" i="9"/>
  <c r="E36" i="9"/>
  <c r="B36" i="9" s="1"/>
  <c r="H35" i="9"/>
  <c r="G35" i="9"/>
  <c r="F35" i="9"/>
  <c r="E35" i="9"/>
  <c r="B35" i="9" s="1"/>
  <c r="H34" i="9"/>
  <c r="G34" i="9"/>
  <c r="F34" i="9"/>
  <c r="H33" i="9"/>
  <c r="G33" i="9"/>
  <c r="F33" i="9"/>
  <c r="H32" i="9"/>
  <c r="G32" i="9"/>
  <c r="F32" i="9"/>
  <c r="H31" i="9"/>
  <c r="G31" i="9"/>
  <c r="F31" i="9"/>
  <c r="E31" i="9"/>
  <c r="B31" i="9" s="1"/>
  <c r="H30" i="9"/>
  <c r="G30" i="9"/>
  <c r="F30" i="9"/>
  <c r="E30" i="9"/>
  <c r="B30" i="9" s="1"/>
  <c r="H29" i="9"/>
  <c r="G29" i="9"/>
  <c r="E29" i="9" s="1"/>
  <c r="B29" i="9" s="1"/>
  <c r="F29" i="9"/>
  <c r="H28" i="9"/>
  <c r="G28" i="9"/>
  <c r="E28" i="9" s="1"/>
  <c r="B28" i="9" s="1"/>
  <c r="F28" i="9"/>
  <c r="H27" i="9"/>
  <c r="G27" i="9"/>
  <c r="F27" i="9"/>
  <c r="H26" i="9"/>
  <c r="G26" i="9"/>
  <c r="F26" i="9"/>
  <c r="H25" i="9"/>
  <c r="E25" i="9" s="1"/>
  <c r="B25" i="9" s="1"/>
  <c r="G25" i="9"/>
  <c r="F25" i="9"/>
  <c r="H24" i="9"/>
  <c r="E24" i="9" s="1"/>
  <c r="B24" i="9" s="1"/>
  <c r="G24" i="9"/>
  <c r="F24" i="9"/>
  <c r="H23" i="9"/>
  <c r="G23" i="9"/>
  <c r="F23" i="9"/>
  <c r="E23" i="9"/>
  <c r="B23" i="9" s="1"/>
  <c r="H22" i="9"/>
  <c r="E22" i="9" s="1"/>
  <c r="B22" i="9" s="1"/>
  <c r="G22" i="9"/>
  <c r="F22" i="9"/>
  <c r="F21" i="9"/>
  <c r="F4" i="9"/>
  <c r="O3" i="9"/>
  <c r="G275" i="9" s="1"/>
  <c r="I3" i="9"/>
  <c r="H3" i="9"/>
  <c r="G3" i="9"/>
  <c r="D101" i="8"/>
  <c r="C1576" i="1" s="1"/>
  <c r="H1576" i="1" s="1"/>
  <c r="D95" i="8"/>
  <c r="D90" i="8"/>
  <c r="D85" i="8"/>
  <c r="D80" i="8"/>
  <c r="D75" i="8"/>
  <c r="D70" i="8"/>
  <c r="D65" i="8"/>
  <c r="D60" i="8"/>
  <c r="D55" i="8"/>
  <c r="C1530" i="1" s="1"/>
  <c r="D50" i="8"/>
  <c r="D44" i="8"/>
  <c r="D36" i="8"/>
  <c r="D26" i="8"/>
  <c r="D18" i="8"/>
  <c r="D8" i="8"/>
  <c r="E44" i="7"/>
  <c r="E38" i="7" s="1"/>
  <c r="D44" i="7"/>
  <c r="E39" i="7"/>
  <c r="D39" i="7"/>
  <c r="D38" i="7" s="1"/>
  <c r="H31" i="3" s="1"/>
  <c r="E30" i="7"/>
  <c r="D30" i="7"/>
  <c r="E23" i="7"/>
  <c r="D23" i="7"/>
  <c r="E14" i="7"/>
  <c r="D14" i="7"/>
  <c r="E7" i="7"/>
  <c r="D7" i="7"/>
  <c r="D6" i="7" s="1"/>
  <c r="E6" i="7"/>
  <c r="F140" i="6"/>
  <c r="F139" i="6"/>
  <c r="F138" i="6"/>
  <c r="F137" i="6"/>
  <c r="F136" i="6"/>
  <c r="F135" i="6"/>
  <c r="F134" i="6"/>
  <c r="F133" i="6"/>
  <c r="F132" i="6"/>
  <c r="F131" i="6"/>
  <c r="E130" i="6"/>
  <c r="D130" i="6"/>
  <c r="E129" i="6"/>
  <c r="D1423" i="1" s="1"/>
  <c r="G1423" i="1" s="1"/>
  <c r="D129" i="6"/>
  <c r="F128" i="6"/>
  <c r="F127" i="6"/>
  <c r="F126" i="6"/>
  <c r="F125" i="6"/>
  <c r="F124" i="6"/>
  <c r="F123" i="6"/>
  <c r="E122" i="6"/>
  <c r="D1416" i="1" s="1"/>
  <c r="H1416" i="1" s="1"/>
  <c r="D122" i="6"/>
  <c r="F121" i="6"/>
  <c r="F120" i="6"/>
  <c r="F119" i="6"/>
  <c r="E118" i="6"/>
  <c r="F118" i="6" s="1"/>
  <c r="D118" i="6"/>
  <c r="F117" i="6"/>
  <c r="F116" i="6"/>
  <c r="F115" i="6"/>
  <c r="E115" i="6"/>
  <c r="D115" i="6"/>
  <c r="F113" i="6"/>
  <c r="F112" i="6"/>
  <c r="F111" i="6"/>
  <c r="F110" i="6"/>
  <c r="F109" i="6"/>
  <c r="F108" i="6"/>
  <c r="E107" i="6"/>
  <c r="D107" i="6"/>
  <c r="F106" i="6"/>
  <c r="F105" i="6"/>
  <c r="F104" i="6"/>
  <c r="F103" i="6"/>
  <c r="F102" i="6"/>
  <c r="F101" i="6"/>
  <c r="F100" i="6"/>
  <c r="F99" i="6"/>
  <c r="E99" i="6"/>
  <c r="E89" i="6" s="1"/>
  <c r="D99" i="6"/>
  <c r="F98" i="6"/>
  <c r="F97" i="6"/>
  <c r="F96" i="6"/>
  <c r="F95" i="6"/>
  <c r="E94" i="6"/>
  <c r="D94" i="6"/>
  <c r="F94" i="6" s="1"/>
  <c r="F93" i="6"/>
  <c r="F92" i="6"/>
  <c r="F91" i="6"/>
  <c r="F90" i="6"/>
  <c r="E90" i="6"/>
  <c r="D90" i="6"/>
  <c r="D89" i="6"/>
  <c r="F88" i="6"/>
  <c r="F87" i="6"/>
  <c r="F86" i="6"/>
  <c r="F85" i="6"/>
  <c r="F84" i="6"/>
  <c r="F83" i="6"/>
  <c r="E82" i="6"/>
  <c r="F82" i="6" s="1"/>
  <c r="D82" i="6"/>
  <c r="F81" i="6"/>
  <c r="F80" i="6"/>
  <c r="F79" i="6"/>
  <c r="F78" i="6"/>
  <c r="F77" i="6"/>
  <c r="F76" i="6"/>
  <c r="E75" i="6"/>
  <c r="F75" i="6" s="1"/>
  <c r="D75" i="6"/>
  <c r="F74" i="6"/>
  <c r="F73" i="6"/>
  <c r="F72" i="6"/>
  <c r="F71" i="6"/>
  <c r="F70" i="6"/>
  <c r="F69" i="6"/>
  <c r="F68" i="6"/>
  <c r="F67" i="6"/>
  <c r="F66" i="6"/>
  <c r="E66" i="6"/>
  <c r="D66" i="6"/>
  <c r="F65" i="6"/>
  <c r="F64" i="6"/>
  <c r="F63" i="6"/>
  <c r="F62" i="6"/>
  <c r="E61" i="6"/>
  <c r="F61" i="6" s="1"/>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I24" i="3"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c r="F258" i="5" s="1"/>
  <c r="F257" i="5"/>
  <c r="F256" i="5"/>
  <c r="F255" i="5"/>
  <c r="F254" i="5"/>
  <c r="F253" i="5"/>
  <c r="F252" i="5"/>
  <c r="F251" i="5"/>
  <c r="E250" i="5"/>
  <c r="F250" i="5" s="1"/>
  <c r="D250" i="5"/>
  <c r="F249" i="5"/>
  <c r="F248" i="5"/>
  <c r="F247" i="5"/>
  <c r="E246" i="5"/>
  <c r="D246" i="5"/>
  <c r="D245" i="5" s="1"/>
  <c r="F244" i="5"/>
  <c r="F243" i="5"/>
  <c r="F242" i="5"/>
  <c r="E242" i="5"/>
  <c r="D242" i="5"/>
  <c r="F241" i="5"/>
  <c r="F240" i="5"/>
  <c r="E239" i="5"/>
  <c r="E238" i="5" s="1"/>
  <c r="D1215" i="1" s="1"/>
  <c r="D239" i="5"/>
  <c r="D238" i="5"/>
  <c r="F236" i="5"/>
  <c r="F235" i="5"/>
  <c r="E234" i="5"/>
  <c r="F234" i="5" s="1"/>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1" i="9" s="1"/>
  <c r="D207" i="5"/>
  <c r="F205" i="5"/>
  <c r="F204" i="5"/>
  <c r="F203" i="5"/>
  <c r="F202" i="5"/>
  <c r="F201" i="5"/>
  <c r="F200" i="5"/>
  <c r="F199" i="5"/>
  <c r="E198" i="5"/>
  <c r="D198" i="5"/>
  <c r="F198" i="5" s="1"/>
  <c r="F197" i="5"/>
  <c r="F196" i="5"/>
  <c r="F195" i="5"/>
  <c r="F194" i="5"/>
  <c r="F193" i="5"/>
  <c r="F192" i="5"/>
  <c r="F191" i="5"/>
  <c r="E191" i="5"/>
  <c r="D191" i="5"/>
  <c r="F190" i="5"/>
  <c r="E190" i="5"/>
  <c r="H310" i="9" s="1"/>
  <c r="D190" i="5"/>
  <c r="G310" i="9" s="1"/>
  <c r="F189" i="5"/>
  <c r="F188" i="5"/>
  <c r="F187" i="5"/>
  <c r="F186" i="5"/>
  <c r="F185" i="5"/>
  <c r="F184" i="5"/>
  <c r="F183" i="5"/>
  <c r="F182" i="5"/>
  <c r="F181" i="5"/>
  <c r="E180" i="5"/>
  <c r="E177" i="5" s="1"/>
  <c r="D1154" i="1" s="1"/>
  <c r="H1154" i="1" s="1"/>
  <c r="D180" i="5"/>
  <c r="F179" i="5"/>
  <c r="F178" i="5"/>
  <c r="D177" i="5"/>
  <c r="G308" i="9" s="1"/>
  <c r="F173" i="5"/>
  <c r="F172" i="5"/>
  <c r="F171" i="5"/>
  <c r="F170" i="5"/>
  <c r="E170" i="5"/>
  <c r="D170" i="5"/>
  <c r="F169" i="5"/>
  <c r="F168" i="5"/>
  <c r="F167" i="5"/>
  <c r="F166" i="5"/>
  <c r="F165" i="5"/>
  <c r="E164" i="5"/>
  <c r="F164" i="5" s="1"/>
  <c r="D164" i="5"/>
  <c r="F163" i="5"/>
  <c r="F162" i="5"/>
  <c r="F161" i="5"/>
  <c r="F160" i="5"/>
  <c r="F159" i="5"/>
  <c r="F158" i="5"/>
  <c r="F157" i="5"/>
  <c r="F156" i="5"/>
  <c r="F155" i="5"/>
  <c r="F154" i="5"/>
  <c r="F153" i="5"/>
  <c r="F152" i="5"/>
  <c r="F151" i="5"/>
  <c r="F150" i="5"/>
  <c r="E149" i="5"/>
  <c r="H291" i="9" s="1"/>
  <c r="D149" i="5"/>
  <c r="F148" i="5"/>
  <c r="F147" i="5"/>
  <c r="F145" i="5"/>
  <c r="F144" i="5"/>
  <c r="F143" i="5"/>
  <c r="F142" i="5"/>
  <c r="E142" i="5"/>
  <c r="D142" i="5"/>
  <c r="F141" i="5"/>
  <c r="F140" i="5"/>
  <c r="F139" i="5"/>
  <c r="F138" i="5"/>
  <c r="F137" i="5"/>
  <c r="F136" i="5"/>
  <c r="F135" i="5"/>
  <c r="E135" i="5"/>
  <c r="D135" i="5"/>
  <c r="D134" i="5"/>
  <c r="F133" i="5"/>
  <c r="F132" i="5"/>
  <c r="F131" i="5"/>
  <c r="F130" i="5"/>
  <c r="F129" i="5"/>
  <c r="F128" i="5"/>
  <c r="F127" i="5"/>
  <c r="E126" i="5"/>
  <c r="D126" i="5"/>
  <c r="F125" i="5"/>
  <c r="F124" i="5"/>
  <c r="F123" i="5"/>
  <c r="F122" i="5"/>
  <c r="F121" i="5"/>
  <c r="F120" i="5"/>
  <c r="F119" i="5"/>
  <c r="E119" i="5"/>
  <c r="E118" i="5" s="1"/>
  <c r="D119" i="5"/>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F88" i="5"/>
  <c r="E88" i="5"/>
  <c r="D88" i="5"/>
  <c r="G290" i="9" s="1"/>
  <c r="D87" i="5"/>
  <c r="F87" i="5" s="1"/>
  <c r="F86" i="5"/>
  <c r="F85" i="5"/>
  <c r="F84" i="5"/>
  <c r="F83" i="5"/>
  <c r="F82" i="5"/>
  <c r="F81" i="5"/>
  <c r="F80" i="5"/>
  <c r="F79" i="5"/>
  <c r="E79" i="5"/>
  <c r="E78" i="5" s="1"/>
  <c r="F78" i="5" s="1"/>
  <c r="D79" i="5"/>
  <c r="D78" i="5"/>
  <c r="F77" i="5"/>
  <c r="F76" i="5"/>
  <c r="F75" i="5"/>
  <c r="F74" i="5"/>
  <c r="F73" i="5"/>
  <c r="F72" i="5"/>
  <c r="F71" i="5"/>
  <c r="E70" i="5"/>
  <c r="E69" i="5" s="1"/>
  <c r="D1047" i="1" s="1"/>
  <c r="D70"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E41" i="5"/>
  <c r="F41" i="5" s="1"/>
  <c r="D41" i="5"/>
  <c r="F40" i="5"/>
  <c r="F39" i="5"/>
  <c r="F38" i="5"/>
  <c r="F37" i="5"/>
  <c r="F36" i="5"/>
  <c r="F35" i="5"/>
  <c r="E35" i="5"/>
  <c r="D35" i="5"/>
  <c r="F34" i="5"/>
  <c r="F33" i="5"/>
  <c r="F32" i="5"/>
  <c r="F31" i="5"/>
  <c r="F30" i="5"/>
  <c r="E29" i="5"/>
  <c r="F29" i="5" s="1"/>
  <c r="D29" i="5"/>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44" i="4"/>
  <c r="D644" i="4"/>
  <c r="F638" i="4"/>
  <c r="F637" i="4"/>
  <c r="F634" i="4"/>
  <c r="F633" i="4"/>
  <c r="E632" i="4"/>
  <c r="D632" i="4"/>
  <c r="F632" i="4" s="1"/>
  <c r="F631" i="4"/>
  <c r="F630" i="4"/>
  <c r="E629" i="4"/>
  <c r="E625" i="4" s="1"/>
  <c r="D629" i="4"/>
  <c r="F629" i="4" s="1"/>
  <c r="F628" i="4"/>
  <c r="F627" i="4"/>
  <c r="E626" i="4"/>
  <c r="D626" i="4"/>
  <c r="F626" i="4" s="1"/>
  <c r="F624" i="4"/>
  <c r="F623" i="4"/>
  <c r="F622" i="4"/>
  <c r="F621" i="4"/>
  <c r="F620" i="4"/>
  <c r="F619" i="4"/>
  <c r="F618" i="4"/>
  <c r="F617" i="4"/>
  <c r="E617" i="4"/>
  <c r="D617" i="4"/>
  <c r="F616" i="4"/>
  <c r="F615" i="4"/>
  <c r="F614" i="4"/>
  <c r="F613" i="4"/>
  <c r="F612" i="4"/>
  <c r="E612" i="4"/>
  <c r="D612" i="4"/>
  <c r="F611" i="4"/>
  <c r="F610" i="4"/>
  <c r="F609" i="4"/>
  <c r="F608" i="4"/>
  <c r="F607" i="4"/>
  <c r="F606" i="4"/>
  <c r="E605" i="4"/>
  <c r="F605" i="4" s="1"/>
  <c r="D605" i="4"/>
  <c r="F604" i="4"/>
  <c r="E603" i="4"/>
  <c r="H143" i="9" s="1"/>
  <c r="D603" i="4"/>
  <c r="F602" i="4"/>
  <c r="F601" i="4"/>
  <c r="F600" i="4"/>
  <c r="F599" i="4"/>
  <c r="E599" i="4"/>
  <c r="D599" i="4"/>
  <c r="F598" i="4"/>
  <c r="F597" i="4"/>
  <c r="F596" i="4"/>
  <c r="F595" i="4"/>
  <c r="E594" i="4"/>
  <c r="D594" i="4"/>
  <c r="F594" i="4" s="1"/>
  <c r="F592" i="4"/>
  <c r="F591" i="4"/>
  <c r="E590" i="4"/>
  <c r="D590" i="4"/>
  <c r="F590" i="4" s="1"/>
  <c r="F589" i="4"/>
  <c r="F588" i="4"/>
  <c r="F587" i="4"/>
  <c r="E587" i="4"/>
  <c r="D587" i="4"/>
  <c r="D580" i="4" s="1"/>
  <c r="F580" i="4" s="1"/>
  <c r="F586" i="4"/>
  <c r="F585" i="4"/>
  <c r="E585" i="4"/>
  <c r="E580" i="4" s="1"/>
  <c r="D585" i="4"/>
  <c r="F584" i="4"/>
  <c r="F583" i="4"/>
  <c r="F582" i="4"/>
  <c r="F581" i="4"/>
  <c r="E581" i="4"/>
  <c r="D581" i="4"/>
  <c r="F579" i="4"/>
  <c r="F578" i="4"/>
  <c r="F577" i="4"/>
  <c r="E577" i="4"/>
  <c r="D577" i="4"/>
  <c r="F576" i="4"/>
  <c r="F575" i="4"/>
  <c r="E574" i="4"/>
  <c r="D574" i="4"/>
  <c r="F573" i="4"/>
  <c r="F572" i="4"/>
  <c r="F571" i="4"/>
  <c r="E571" i="4"/>
  <c r="D571" i="4"/>
  <c r="F570" i="4"/>
  <c r="F569" i="4"/>
  <c r="F568" i="4"/>
  <c r="E568" i="4"/>
  <c r="D568" i="4"/>
  <c r="E567"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F530" i="4"/>
  <c r="E530" i="4"/>
  <c r="D530" i="4"/>
  <c r="F527" i="4"/>
  <c r="F526" i="4"/>
  <c r="F525" i="4"/>
  <c r="E525" i="4"/>
  <c r="D525" i="4"/>
  <c r="F524" i="4"/>
  <c r="F523" i="4"/>
  <c r="F522" i="4"/>
  <c r="E522" i="4"/>
  <c r="D522" i="4"/>
  <c r="D515" i="4" s="1"/>
  <c r="F515" i="4" s="1"/>
  <c r="F521" i="4"/>
  <c r="F520" i="4"/>
  <c r="E519" i="4"/>
  <c r="D519" i="4"/>
  <c r="F519" i="4" s="1"/>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D484" i="4" s="1"/>
  <c r="F484" i="4" s="1"/>
  <c r="F489" i="4"/>
  <c r="F488" i="4"/>
  <c r="F487" i="4"/>
  <c r="F486" i="4"/>
  <c r="E485" i="4"/>
  <c r="E484" i="4" s="1"/>
  <c r="D485" i="4"/>
  <c r="F485" i="4" s="1"/>
  <c r="F483" i="4"/>
  <c r="F482" i="4"/>
  <c r="E481" i="4"/>
  <c r="D481" i="4"/>
  <c r="F481" i="4" s="1"/>
  <c r="F480" i="4"/>
  <c r="F479" i="4"/>
  <c r="F478" i="4"/>
  <c r="E478" i="4"/>
  <c r="D478" i="4"/>
  <c r="F477" i="4"/>
  <c r="F476" i="4"/>
  <c r="F475" i="4"/>
  <c r="F474" i="4"/>
  <c r="E473" i="4"/>
  <c r="E472" i="4" s="1"/>
  <c r="D473" i="4"/>
  <c r="F473" i="4" s="1"/>
  <c r="D472" i="4"/>
  <c r="F472" i="4" s="1"/>
  <c r="F471" i="4"/>
  <c r="F470" i="4"/>
  <c r="F469" i="4"/>
  <c r="E469" i="4"/>
  <c r="D469" i="4"/>
  <c r="F468" i="4"/>
  <c r="F467" i="4"/>
  <c r="F466" i="4"/>
  <c r="E466" i="4"/>
  <c r="D466" i="4"/>
  <c r="F465" i="4"/>
  <c r="F464" i="4"/>
  <c r="F463" i="4"/>
  <c r="E463" i="4"/>
  <c r="D463" i="4"/>
  <c r="F462" i="4"/>
  <c r="F461" i="4"/>
  <c r="E460" i="4"/>
  <c r="E459" i="4" s="1"/>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E421" i="4" s="1"/>
  <c r="D430" i="4"/>
  <c r="F429" i="4"/>
  <c r="F428" i="4"/>
  <c r="E427" i="4"/>
  <c r="D427" i="4"/>
  <c r="F427" i="4" s="1"/>
  <c r="F426" i="4"/>
  <c r="F425" i="4"/>
  <c r="F424" i="4"/>
  <c r="F423" i="4"/>
  <c r="E422" i="4"/>
  <c r="D422" i="4"/>
  <c r="D421" i="4" s="1"/>
  <c r="E418" i="4"/>
  <c r="D413" i="1" s="1"/>
  <c r="D418" i="4"/>
  <c r="F417" i="4"/>
  <c r="E417" i="4"/>
  <c r="D412" i="1" s="1"/>
  <c r="H412" i="1" s="1"/>
  <c r="D417" i="4"/>
  <c r="E416" i="4"/>
  <c r="D416" i="4"/>
  <c r="D643" i="4" s="1"/>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F369" i="4" s="1"/>
  <c r="D369" i="4"/>
  <c r="F368" i="4"/>
  <c r="F367" i="4"/>
  <c r="F366" i="4"/>
  <c r="F365" i="4"/>
  <c r="E364" i="4"/>
  <c r="D364" i="4"/>
  <c r="F362" i="4"/>
  <c r="F361" i="4"/>
  <c r="F360" i="4"/>
  <c r="F359" i="4"/>
  <c r="F358" i="4"/>
  <c r="F357" i="4"/>
  <c r="E356" i="4"/>
  <c r="E351" i="4" s="1"/>
  <c r="D356" i="4"/>
  <c r="F355" i="4"/>
  <c r="F354" i="4"/>
  <c r="F353" i="4"/>
  <c r="F352" i="4"/>
  <c r="E352" i="4"/>
  <c r="D352" i="4"/>
  <c r="D351" i="4"/>
  <c r="F349" i="4"/>
  <c r="E348" i="4"/>
  <c r="D348" i="4"/>
  <c r="F348" i="4" s="1"/>
  <c r="F347" i="4"/>
  <c r="F346" i="4"/>
  <c r="F345" i="4"/>
  <c r="E345" i="4"/>
  <c r="E344" i="4" s="1"/>
  <c r="D345" i="4"/>
  <c r="D344" i="4"/>
  <c r="F344" i="4" s="1"/>
  <c r="F343" i="4"/>
  <c r="F342" i="4"/>
  <c r="F341" i="4"/>
  <c r="F340" i="4"/>
  <c r="E339" i="4"/>
  <c r="D339" i="4"/>
  <c r="F339" i="4" s="1"/>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F312" i="4"/>
  <c r="E312" i="4"/>
  <c r="E311" i="4" s="1"/>
  <c r="D312" i="4"/>
  <c r="F310" i="4"/>
  <c r="F309" i="4"/>
  <c r="F308" i="4"/>
  <c r="F307" i="4"/>
  <c r="F306" i="4"/>
  <c r="F305" i="4"/>
  <c r="E304" i="4"/>
  <c r="D304" i="4"/>
  <c r="F303" i="4"/>
  <c r="F302" i="4"/>
  <c r="F301" i="4"/>
  <c r="E300" i="4"/>
  <c r="F300" i="4" s="1"/>
  <c r="D300" i="4"/>
  <c r="D299" i="4"/>
  <c r="F296" i="4"/>
  <c r="F295" i="4"/>
  <c r="F294" i="4"/>
  <c r="F293" i="4"/>
  <c r="F292" i="4"/>
  <c r="F288" i="4"/>
  <c r="E288" i="4"/>
  <c r="D288" i="4"/>
  <c r="E287" i="4"/>
  <c r="D287" i="4"/>
  <c r="F287" i="4" s="1"/>
  <c r="F286" i="4"/>
  <c r="F285" i="4"/>
  <c r="F284" i="4"/>
  <c r="F283" i="4"/>
  <c r="F282" i="4"/>
  <c r="F281" i="4"/>
  <c r="F280" i="4"/>
  <c r="E279" i="4"/>
  <c r="D279" i="4"/>
  <c r="F278" i="4"/>
  <c r="F277" i="4"/>
  <c r="F276" i="4"/>
  <c r="F275" i="4"/>
  <c r="F274" i="4"/>
  <c r="E273" i="4"/>
  <c r="D273" i="4"/>
  <c r="F273" i="4" s="1"/>
  <c r="F272" i="4"/>
  <c r="F271" i="4"/>
  <c r="F270" i="4"/>
  <c r="F269" i="4"/>
  <c r="F268" i="4"/>
  <c r="E268" i="4"/>
  <c r="D268" i="4"/>
  <c r="D263" i="4" s="1"/>
  <c r="F267" i="4"/>
  <c r="F266" i="4"/>
  <c r="F265" i="4"/>
  <c r="E264" i="4"/>
  <c r="E263" i="4" s="1"/>
  <c r="D259" i="1" s="1"/>
  <c r="D264" i="4"/>
  <c r="F262" i="4"/>
  <c r="F261" i="4"/>
  <c r="F260" i="4"/>
  <c r="E259" i="4"/>
  <c r="D259" i="4"/>
  <c r="F258" i="4"/>
  <c r="F257" i="4"/>
  <c r="F256" i="4"/>
  <c r="F255" i="4"/>
  <c r="F254" i="4"/>
  <c r="E253" i="4"/>
  <c r="D253" i="4"/>
  <c r="F253" i="4" s="1"/>
  <c r="D252" i="4"/>
  <c r="F251" i="4"/>
  <c r="F250" i="4"/>
  <c r="F249" i="4"/>
  <c r="F248" i="4"/>
  <c r="E247" i="4"/>
  <c r="D247" i="4"/>
  <c r="F246" i="4"/>
  <c r="F245" i="4"/>
  <c r="E244" i="4"/>
  <c r="D244" i="4"/>
  <c r="F244" i="4" s="1"/>
  <c r="F243" i="4"/>
  <c r="F242" i="4"/>
  <c r="F241" i="4"/>
  <c r="E240" i="4"/>
  <c r="F240" i="4" s="1"/>
  <c r="D240" i="4"/>
  <c r="F239" i="4"/>
  <c r="F238" i="4"/>
  <c r="F237" i="4"/>
  <c r="E236" i="4"/>
  <c r="D232" i="1" s="1"/>
  <c r="D236" i="4"/>
  <c r="F235" i="4"/>
  <c r="F234" i="4"/>
  <c r="F233" i="4"/>
  <c r="F232" i="4"/>
  <c r="E231" i="4"/>
  <c r="D227" i="1" s="1"/>
  <c r="D231" i="4"/>
  <c r="F231" i="4" s="1"/>
  <c r="F230" i="4"/>
  <c r="F229" i="4"/>
  <c r="E228" i="4"/>
  <c r="D228" i="4"/>
  <c r="F228" i="4" s="1"/>
  <c r="F227" i="4"/>
  <c r="F226" i="4"/>
  <c r="E225" i="4"/>
  <c r="D225" i="4"/>
  <c r="F225" i="4" s="1"/>
  <c r="F223" i="4"/>
  <c r="F222" i="4"/>
  <c r="F221" i="4"/>
  <c r="F220" i="4"/>
  <c r="F219" i="4"/>
  <c r="E219" i="4"/>
  <c r="D219" i="4"/>
  <c r="F218" i="4"/>
  <c r="F217" i="4"/>
  <c r="F216" i="4"/>
  <c r="E216" i="4"/>
  <c r="E215" i="4" s="1"/>
  <c r="D216" i="4"/>
  <c r="D215" i="4" s="1"/>
  <c r="F215" i="4"/>
  <c r="F214" i="4"/>
  <c r="F213" i="4"/>
  <c r="F212" i="4"/>
  <c r="F211" i="4"/>
  <c r="E210" i="4"/>
  <c r="E196" i="4" s="1"/>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D163" i="4"/>
  <c r="F162" i="4"/>
  <c r="F161" i="4"/>
  <c r="F160" i="4"/>
  <c r="E159" i="4"/>
  <c r="F159" i="4" s="1"/>
  <c r="D159" i="4"/>
  <c r="F158" i="4"/>
  <c r="F157" i="4"/>
  <c r="F156" i="4"/>
  <c r="F155" i="4"/>
  <c r="F154" i="4"/>
  <c r="E153" i="4"/>
  <c r="F153" i="4" s="1"/>
  <c r="D153" i="4"/>
  <c r="D152" i="4" s="1"/>
  <c r="F150" i="4"/>
  <c r="F149" i="4"/>
  <c r="F148" i="4"/>
  <c r="F147" i="4"/>
  <c r="F146" i="4"/>
  <c r="F145" i="4"/>
  <c r="F144" i="4"/>
  <c r="F143" i="4"/>
  <c r="F142" i="4"/>
  <c r="F141" i="4"/>
  <c r="E140" i="4"/>
  <c r="E139" i="4" s="1"/>
  <c r="D140" i="4"/>
  <c r="F138" i="4"/>
  <c r="F137" i="4"/>
  <c r="F136" i="4"/>
  <c r="F135" i="4"/>
  <c r="F134" i="4"/>
  <c r="E134" i="4"/>
  <c r="E133" i="4" s="1"/>
  <c r="D129" i="1" s="1"/>
  <c r="G129" i="1" s="1"/>
  <c r="D134" i="4"/>
  <c r="F133" i="4"/>
  <c r="D133" i="4"/>
  <c r="F132" i="4"/>
  <c r="F131" i="4"/>
  <c r="F130" i="4"/>
  <c r="F129" i="4"/>
  <c r="E128" i="4"/>
  <c r="D124" i="1" s="1"/>
  <c r="D128" i="4"/>
  <c r="F128" i="4" s="1"/>
  <c r="F127" i="4"/>
  <c r="F126" i="4"/>
  <c r="E125" i="4"/>
  <c r="D125" i="4"/>
  <c r="F123" i="4"/>
  <c r="F122" i="4"/>
  <c r="F121" i="4"/>
  <c r="E120" i="4"/>
  <c r="F120" i="4" s="1"/>
  <c r="D120" i="4"/>
  <c r="F119" i="4"/>
  <c r="F118" i="4"/>
  <c r="F117" i="4"/>
  <c r="F116" i="4"/>
  <c r="F115" i="4"/>
  <c r="F114" i="4"/>
  <c r="F113" i="4"/>
  <c r="E112" i="4"/>
  <c r="D112" i="4"/>
  <c r="F111" i="4"/>
  <c r="F110" i="4"/>
  <c r="F109" i="4"/>
  <c r="F108" i="4"/>
  <c r="E107" i="4"/>
  <c r="D107" i="4"/>
  <c r="D106" i="4" s="1"/>
  <c r="F105" i="4"/>
  <c r="F104" i="4"/>
  <c r="F103" i="4"/>
  <c r="F102" i="4"/>
  <c r="F101" i="4"/>
  <c r="F100" i="4"/>
  <c r="F99" i="4"/>
  <c r="E98" i="4"/>
  <c r="D98" i="4"/>
  <c r="F98" i="4" s="1"/>
  <c r="F97" i="4"/>
  <c r="F96" i="4"/>
  <c r="F95" i="4"/>
  <c r="F94" i="4"/>
  <c r="F93" i="4"/>
  <c r="F92" i="4"/>
  <c r="E91" i="4"/>
  <c r="D91" i="4"/>
  <c r="F90" i="4"/>
  <c r="F89" i="4"/>
  <c r="F88" i="4"/>
  <c r="F87" i="4"/>
  <c r="F86" i="4"/>
  <c r="F85" i="4"/>
  <c r="F84" i="4"/>
  <c r="E83" i="4"/>
  <c r="F83" i="4" s="1"/>
  <c r="D83" i="4"/>
  <c r="F81" i="4"/>
  <c r="F80" i="4"/>
  <c r="F79" i="4"/>
  <c r="F78" i="4"/>
  <c r="F77" i="4"/>
  <c r="E77" i="4"/>
  <c r="D77" i="4"/>
  <c r="F76" i="4"/>
  <c r="F75" i="4"/>
  <c r="F74" i="4"/>
  <c r="E74" i="4"/>
  <c r="D70" i="1" s="1"/>
  <c r="D74" i="4"/>
  <c r="F73" i="4"/>
  <c r="F72" i="4"/>
  <c r="F71" i="4"/>
  <c r="E71" i="4"/>
  <c r="D71" i="4"/>
  <c r="F70" i="4"/>
  <c r="F69" i="4"/>
  <c r="E68" i="4"/>
  <c r="D68" i="4"/>
  <c r="F68" i="4" s="1"/>
  <c r="F67" i="4"/>
  <c r="F66" i="4"/>
  <c r="E65" i="4"/>
  <c r="D65" i="4"/>
  <c r="F65" i="4" s="1"/>
  <c r="F64" i="4"/>
  <c r="F63" i="4"/>
  <c r="E62" i="4"/>
  <c r="D62" i="4"/>
  <c r="F62" i="4" s="1"/>
  <c r="F61" i="4"/>
  <c r="F60" i="4"/>
  <c r="E59" i="4"/>
  <c r="F59" i="4" s="1"/>
  <c r="D59" i="4"/>
  <c r="F58" i="4"/>
  <c r="F57" i="4"/>
  <c r="F56" i="4"/>
  <c r="F55" i="4"/>
  <c r="F54" i="4"/>
  <c r="E54" i="4"/>
  <c r="D54" i="4"/>
  <c r="F53" i="4"/>
  <c r="F52" i="4"/>
  <c r="F51" i="4"/>
  <c r="E51" i="4"/>
  <c r="D51" i="4"/>
  <c r="F49" i="4"/>
  <c r="F48" i="4"/>
  <c r="F47" i="4"/>
  <c r="F46" i="4"/>
  <c r="E45" i="4"/>
  <c r="E44" i="4" s="1"/>
  <c r="D45" i="4"/>
  <c r="C41" i="1" s="1"/>
  <c r="G41" i="1" s="1"/>
  <c r="F43" i="4"/>
  <c r="F42" i="4"/>
  <c r="F41" i="4"/>
  <c r="F40" i="4"/>
  <c r="E40" i="4"/>
  <c r="D40" i="4"/>
  <c r="F39" i="4"/>
  <c r="F38" i="4"/>
  <c r="F37" i="4"/>
  <c r="E37" i="4"/>
  <c r="D37" i="4"/>
  <c r="F36" i="4"/>
  <c r="F35" i="4"/>
  <c r="F34" i="4"/>
  <c r="F33" i="4"/>
  <c r="F32" i="4"/>
  <c r="F31" i="4"/>
  <c r="F30" i="4"/>
  <c r="E29" i="4"/>
  <c r="D29" i="4"/>
  <c r="F28" i="4"/>
  <c r="F27" i="4"/>
  <c r="F26" i="4"/>
  <c r="F25" i="4"/>
  <c r="F24" i="4"/>
  <c r="E23" i="4"/>
  <c r="D23" i="4"/>
  <c r="F22" i="4"/>
  <c r="F21" i="4"/>
  <c r="F20" i="4"/>
  <c r="F19" i="4"/>
  <c r="F18" i="4"/>
  <c r="E17" i="4"/>
  <c r="D17" i="4"/>
  <c r="F16" i="4"/>
  <c r="F15" i="4"/>
  <c r="F14" i="4"/>
  <c r="F13" i="4"/>
  <c r="F12" i="4"/>
  <c r="F11" i="4"/>
  <c r="F10" i="4"/>
  <c r="F9" i="4"/>
  <c r="E8" i="4"/>
  <c r="D4" i="1" s="1"/>
  <c r="H4" i="1" s="1"/>
  <c r="D8" i="4"/>
  <c r="G36" i="3"/>
  <c r="B36" i="3"/>
  <c r="G35" i="3"/>
  <c r="B35" i="3"/>
  <c r="G34" i="3"/>
  <c r="B34" i="3"/>
  <c r="I33" i="3"/>
  <c r="G33" i="3"/>
  <c r="B33" i="3"/>
  <c r="I32" i="3"/>
  <c r="H32" i="3"/>
  <c r="G32" i="3"/>
  <c r="B32" i="3"/>
  <c r="I31" i="3"/>
  <c r="G31" i="3"/>
  <c r="B31" i="3"/>
  <c r="G30" i="3"/>
  <c r="B30"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H1580" i="1"/>
  <c r="G1580" i="1"/>
  <c r="C1580" i="1"/>
  <c r="H1579" i="1"/>
  <c r="C1579" i="1"/>
  <c r="G1579" i="1" s="1"/>
  <c r="C1578" i="1"/>
  <c r="H1578" i="1" s="1"/>
  <c r="H1577" i="1"/>
  <c r="G1577" i="1"/>
  <c r="C1577" i="1"/>
  <c r="H1575" i="1"/>
  <c r="G1575" i="1"/>
  <c r="C1575" i="1"/>
  <c r="H1574" i="1"/>
  <c r="G1574" i="1"/>
  <c r="C1574" i="1"/>
  <c r="C1573" i="1"/>
  <c r="H1572" i="1"/>
  <c r="G1572" i="1"/>
  <c r="C1572" i="1"/>
  <c r="C1571" i="1"/>
  <c r="G1570" i="1"/>
  <c r="C1570" i="1"/>
  <c r="H1570" i="1" s="1"/>
  <c r="H1569" i="1"/>
  <c r="C1569" i="1"/>
  <c r="G1569" i="1" s="1"/>
  <c r="H1568" i="1"/>
  <c r="G1568" i="1"/>
  <c r="C1568" i="1"/>
  <c r="C1567" i="1"/>
  <c r="H1566" i="1"/>
  <c r="G1566" i="1"/>
  <c r="C1566" i="1"/>
  <c r="C1565" i="1"/>
  <c r="C1564" i="1"/>
  <c r="C1563" i="1"/>
  <c r="C1562" i="1"/>
  <c r="H1562" i="1" s="1"/>
  <c r="H1561" i="1"/>
  <c r="C1561" i="1"/>
  <c r="G1561" i="1" s="1"/>
  <c r="C1560" i="1"/>
  <c r="H1560" i="1" s="1"/>
  <c r="C1559" i="1"/>
  <c r="H1558" i="1"/>
  <c r="G1558" i="1"/>
  <c r="C1558" i="1"/>
  <c r="C1557" i="1"/>
  <c r="C1556" i="1"/>
  <c r="H1555" i="1"/>
  <c r="C1555" i="1"/>
  <c r="G1555" i="1" s="1"/>
  <c r="G1554" i="1"/>
  <c r="C1554" i="1"/>
  <c r="H1554" i="1" s="1"/>
  <c r="H1553" i="1"/>
  <c r="C1553" i="1"/>
  <c r="G1553" i="1" s="1"/>
  <c r="H1552" i="1"/>
  <c r="C1552" i="1"/>
  <c r="G1552" i="1" s="1"/>
  <c r="C1551" i="1"/>
  <c r="G1551" i="1" s="1"/>
  <c r="H1549" i="1"/>
  <c r="C1549" i="1"/>
  <c r="G1549" i="1" s="1"/>
  <c r="G1548" i="1"/>
  <c r="C1548" i="1"/>
  <c r="H1548" i="1" s="1"/>
  <c r="H1547" i="1"/>
  <c r="C1547" i="1"/>
  <c r="G1547" i="1" s="1"/>
  <c r="C1546" i="1"/>
  <c r="C1545" i="1"/>
  <c r="H1544" i="1"/>
  <c r="G1544" i="1"/>
  <c r="C1544" i="1"/>
  <c r="H1543" i="1"/>
  <c r="G1543" i="1"/>
  <c r="C1543" i="1"/>
  <c r="H1542" i="1"/>
  <c r="G1542" i="1"/>
  <c r="C1542" i="1"/>
  <c r="H1541" i="1"/>
  <c r="C1541" i="1"/>
  <c r="G1541" i="1" s="1"/>
  <c r="H1540" i="1"/>
  <c r="G1540" i="1"/>
  <c r="C1540" i="1"/>
  <c r="C1539" i="1"/>
  <c r="C1538" i="1"/>
  <c r="C1537" i="1"/>
  <c r="H1536" i="1"/>
  <c r="G1536" i="1"/>
  <c r="C1536" i="1"/>
  <c r="C1535" i="1"/>
  <c r="G1535" i="1" s="1"/>
  <c r="C1534" i="1"/>
  <c r="H1534" i="1" s="1"/>
  <c r="C1533" i="1"/>
  <c r="H1532" i="1"/>
  <c r="C1532" i="1"/>
  <c r="G1532" i="1" s="1"/>
  <c r="C1531" i="1"/>
  <c r="H1529" i="1"/>
  <c r="C1529" i="1"/>
  <c r="G1529" i="1" s="1"/>
  <c r="H1528" i="1"/>
  <c r="G1528" i="1"/>
  <c r="C1528" i="1"/>
  <c r="C1527" i="1"/>
  <c r="H1526" i="1"/>
  <c r="G1526" i="1"/>
  <c r="C1526" i="1"/>
  <c r="C1525" i="1"/>
  <c r="C1523" i="1"/>
  <c r="C1522" i="1"/>
  <c r="H1522" i="1" s="1"/>
  <c r="H1521" i="1"/>
  <c r="G1521" i="1"/>
  <c r="C1521" i="1"/>
  <c r="H1520" i="1"/>
  <c r="G1520" i="1"/>
  <c r="C1520" i="1"/>
  <c r="C1519" i="1"/>
  <c r="H1516" i="1"/>
  <c r="C1516" i="1"/>
  <c r="G1516" i="1" s="1"/>
  <c r="C1515" i="1"/>
  <c r="G1515" i="1" s="1"/>
  <c r="C1514" i="1"/>
  <c r="H1513" i="1"/>
  <c r="G1513" i="1"/>
  <c r="C1513" i="1"/>
  <c r="H1512" i="1"/>
  <c r="G1512" i="1"/>
  <c r="C1512" i="1"/>
  <c r="C1511" i="1"/>
  <c r="H1511" i="1" s="1"/>
  <c r="C1510" i="1"/>
  <c r="H1510" i="1" s="1"/>
  <c r="C1509" i="1"/>
  <c r="G1509" i="1" s="1"/>
  <c r="G1508" i="1"/>
  <c r="C1508" i="1"/>
  <c r="H1508" i="1" s="1"/>
  <c r="C1507" i="1"/>
  <c r="G1507" i="1" s="1"/>
  <c r="C1506" i="1"/>
  <c r="C1505" i="1"/>
  <c r="C1504" i="1"/>
  <c r="G1504" i="1" s="1"/>
  <c r="H1503" i="1"/>
  <c r="C1503" i="1"/>
  <c r="G1503" i="1" s="1"/>
  <c r="G1502" i="1"/>
  <c r="C1502" i="1"/>
  <c r="H1502" i="1" s="1"/>
  <c r="C1501" i="1"/>
  <c r="G1501" i="1" s="1"/>
  <c r="H1500" i="1"/>
  <c r="G1500" i="1"/>
  <c r="C1500" i="1"/>
  <c r="C1498" i="1"/>
  <c r="C1497" i="1"/>
  <c r="H1496" i="1"/>
  <c r="G1496" i="1"/>
  <c r="C1496" i="1"/>
  <c r="H1495" i="1"/>
  <c r="G1495" i="1"/>
  <c r="C1495" i="1"/>
  <c r="H1494" i="1"/>
  <c r="G1494" i="1"/>
  <c r="C1494" i="1"/>
  <c r="C1493" i="1"/>
  <c r="G1492" i="1"/>
  <c r="C1492" i="1"/>
  <c r="H1492" i="1" s="1"/>
  <c r="C1491" i="1"/>
  <c r="G1490" i="1"/>
  <c r="C1490" i="1"/>
  <c r="H1490" i="1" s="1"/>
  <c r="C1489" i="1"/>
  <c r="H1488" i="1"/>
  <c r="G1488" i="1"/>
  <c r="C1488" i="1"/>
  <c r="C1487" i="1"/>
  <c r="G1486" i="1"/>
  <c r="C1486" i="1"/>
  <c r="H1486" i="1" s="1"/>
  <c r="C1485" i="1"/>
  <c r="C1484" i="1"/>
  <c r="C1483" i="1"/>
  <c r="C1482" i="1"/>
  <c r="H1482" i="1" s="1"/>
  <c r="H1480" i="1"/>
  <c r="G1480" i="1"/>
  <c r="C1480" i="1"/>
  <c r="J1479" i="1"/>
  <c r="H1479" i="1"/>
  <c r="I1479" i="1" s="1"/>
  <c r="G1479" i="1"/>
  <c r="D1479" i="1"/>
  <c r="C1479" i="1"/>
  <c r="D1478" i="1"/>
  <c r="C1478" i="1"/>
  <c r="D1477" i="1"/>
  <c r="C1477" i="1"/>
  <c r="D1476" i="1"/>
  <c r="C1476" i="1"/>
  <c r="J1476" i="1" s="1"/>
  <c r="D1475" i="1"/>
  <c r="C1475" i="1"/>
  <c r="D1474" i="1"/>
  <c r="H1474" i="1" s="1"/>
  <c r="C1474" i="1"/>
  <c r="J1474" i="1" s="1"/>
  <c r="D1473" i="1"/>
  <c r="C1473" i="1"/>
  <c r="D1472" i="1"/>
  <c r="C1472" i="1"/>
  <c r="D1471" i="1"/>
  <c r="C1471" i="1"/>
  <c r="H1471" i="1" s="1"/>
  <c r="D1470" i="1"/>
  <c r="C1470" i="1"/>
  <c r="D1469" i="1"/>
  <c r="C1469" i="1"/>
  <c r="D1468" i="1"/>
  <c r="C1468" i="1"/>
  <c r="D1467" i="1"/>
  <c r="J1467" i="1" s="1"/>
  <c r="C1467" i="1"/>
  <c r="H1466" i="1"/>
  <c r="G1466" i="1"/>
  <c r="I1466" i="1" s="1"/>
  <c r="D1466" i="1"/>
  <c r="J1466" i="1" s="1"/>
  <c r="C1466" i="1"/>
  <c r="D1465" i="1"/>
  <c r="C1465" i="1"/>
  <c r="D1464" i="1"/>
  <c r="C1464" i="1"/>
  <c r="D1463" i="1"/>
  <c r="C1463" i="1"/>
  <c r="J1462" i="1"/>
  <c r="H1462" i="1"/>
  <c r="I1462" i="1" s="1"/>
  <c r="G1462" i="1"/>
  <c r="D1462" i="1"/>
  <c r="C1462" i="1"/>
  <c r="D1461" i="1"/>
  <c r="H1461" i="1" s="1"/>
  <c r="C1461" i="1"/>
  <c r="J1460" i="1"/>
  <c r="I1460" i="1"/>
  <c r="H1460" i="1"/>
  <c r="D1460" i="1"/>
  <c r="G1460" i="1" s="1"/>
  <c r="C1460" i="1"/>
  <c r="D1459" i="1"/>
  <c r="C1459" i="1"/>
  <c r="D1458" i="1"/>
  <c r="G1458" i="1" s="1"/>
  <c r="C1458" i="1"/>
  <c r="J1458" i="1" s="1"/>
  <c r="J1457" i="1"/>
  <c r="H1457" i="1"/>
  <c r="D1457" i="1"/>
  <c r="C1457" i="1"/>
  <c r="J1456" i="1"/>
  <c r="H1456" i="1"/>
  <c r="I1456" i="1" s="1"/>
  <c r="D1456" i="1"/>
  <c r="G1456" i="1" s="1"/>
  <c r="C1456" i="1"/>
  <c r="D1455" i="1"/>
  <c r="H1455" i="1" s="1"/>
  <c r="C1455" i="1"/>
  <c r="D1454" i="1"/>
  <c r="C1454" i="1"/>
  <c r="J1452" i="1"/>
  <c r="D1452" i="1"/>
  <c r="G1452" i="1" s="1"/>
  <c r="C1452" i="1"/>
  <c r="D1451" i="1"/>
  <c r="C1451" i="1"/>
  <c r="H1450" i="1"/>
  <c r="D1450" i="1"/>
  <c r="J1450" i="1" s="1"/>
  <c r="C1450" i="1"/>
  <c r="J1449" i="1"/>
  <c r="H1449" i="1"/>
  <c r="D1449" i="1"/>
  <c r="G1449" i="1" s="1"/>
  <c r="I1449" i="1" s="1"/>
  <c r="C1449" i="1"/>
  <c r="G1448" i="1"/>
  <c r="D1448" i="1"/>
  <c r="C1448" i="1"/>
  <c r="D1447" i="1"/>
  <c r="H1447" i="1" s="1"/>
  <c r="C1447" i="1"/>
  <c r="D1446" i="1"/>
  <c r="C1446" i="1"/>
  <c r="D1445" i="1"/>
  <c r="C1445" i="1"/>
  <c r="G1444" i="1"/>
  <c r="D1444" i="1"/>
  <c r="C1444" i="1"/>
  <c r="J1443" i="1"/>
  <c r="D1443" i="1"/>
  <c r="C1443" i="1"/>
  <c r="J1442" i="1"/>
  <c r="H1442" i="1"/>
  <c r="G1442" i="1"/>
  <c r="I1442" i="1" s="1"/>
  <c r="D1442" i="1"/>
  <c r="C1442" i="1"/>
  <c r="I1441" i="1"/>
  <c r="H1441" i="1"/>
  <c r="G1441" i="1"/>
  <c r="D1441" i="1"/>
  <c r="C1441" i="1"/>
  <c r="J1441" i="1" s="1"/>
  <c r="D1440" i="1"/>
  <c r="C1440" i="1"/>
  <c r="J1439" i="1"/>
  <c r="D1439" i="1"/>
  <c r="C1439" i="1"/>
  <c r="D1438" i="1"/>
  <c r="C1438" i="1"/>
  <c r="G1437" i="1"/>
  <c r="D1437" i="1"/>
  <c r="C1437" i="1"/>
  <c r="H1437" i="1" s="1"/>
  <c r="D1434" i="1"/>
  <c r="G1434" i="1" s="1"/>
  <c r="C1434" i="1"/>
  <c r="D1433" i="1"/>
  <c r="C1433" i="1"/>
  <c r="D1432" i="1"/>
  <c r="C1432" i="1"/>
  <c r="G1432" i="1" s="1"/>
  <c r="D1431" i="1"/>
  <c r="C1431" i="1"/>
  <c r="H1430" i="1"/>
  <c r="G1430" i="1"/>
  <c r="D1430" i="1"/>
  <c r="C1430" i="1"/>
  <c r="G1429" i="1"/>
  <c r="D1429" i="1"/>
  <c r="C1429" i="1"/>
  <c r="H1429" i="1" s="1"/>
  <c r="H1428" i="1"/>
  <c r="D1428" i="1"/>
  <c r="G1428" i="1" s="1"/>
  <c r="C1428" i="1"/>
  <c r="D1427" i="1"/>
  <c r="G1427" i="1" s="1"/>
  <c r="C1427" i="1"/>
  <c r="H1427" i="1" s="1"/>
  <c r="D1426" i="1"/>
  <c r="C1426" i="1"/>
  <c r="D1425" i="1"/>
  <c r="C1425" i="1"/>
  <c r="D1424" i="1"/>
  <c r="C1424" i="1"/>
  <c r="C1423" i="1"/>
  <c r="D1422" i="1"/>
  <c r="C1422" i="1"/>
  <c r="G1421" i="1"/>
  <c r="D1421" i="1"/>
  <c r="C1421" i="1"/>
  <c r="H1421" i="1" s="1"/>
  <c r="H1420" i="1"/>
  <c r="G1420" i="1"/>
  <c r="D1420" i="1"/>
  <c r="C1420" i="1"/>
  <c r="G1419" i="1"/>
  <c r="D1419" i="1"/>
  <c r="C1419" i="1"/>
  <c r="H1419" i="1" s="1"/>
  <c r="D1418" i="1"/>
  <c r="G1418" i="1" s="1"/>
  <c r="C1418" i="1"/>
  <c r="D1417" i="1"/>
  <c r="C1417" i="1"/>
  <c r="C1416" i="1"/>
  <c r="D1415" i="1"/>
  <c r="C1415" i="1"/>
  <c r="G1414" i="1"/>
  <c r="D1414" i="1"/>
  <c r="H1414" i="1" s="1"/>
  <c r="C1414" i="1"/>
  <c r="G1413" i="1"/>
  <c r="D1413" i="1"/>
  <c r="C1413" i="1"/>
  <c r="H1413" i="1" s="1"/>
  <c r="D1412" i="1"/>
  <c r="C1412" i="1"/>
  <c r="D1411" i="1"/>
  <c r="G1411" i="1" s="1"/>
  <c r="C1411" i="1"/>
  <c r="H1411" i="1" s="1"/>
  <c r="D1410" i="1"/>
  <c r="G1410" i="1" s="1"/>
  <c r="C1410" i="1"/>
  <c r="D1409" i="1"/>
  <c r="C1409" i="1"/>
  <c r="D1407" i="1"/>
  <c r="G1407" i="1" s="1"/>
  <c r="C1407" i="1"/>
  <c r="D1406" i="1"/>
  <c r="C1406" i="1"/>
  <c r="G1406" i="1" s="1"/>
  <c r="D1405" i="1"/>
  <c r="G1405" i="1" s="1"/>
  <c r="C1405" i="1"/>
  <c r="H1404" i="1"/>
  <c r="G1404" i="1"/>
  <c r="D1404" i="1"/>
  <c r="C1404" i="1"/>
  <c r="D1403" i="1"/>
  <c r="C1403" i="1"/>
  <c r="D1402" i="1"/>
  <c r="G1402" i="1" s="1"/>
  <c r="C1402" i="1"/>
  <c r="H1402" i="1" s="1"/>
  <c r="D1401" i="1"/>
  <c r="C1401" i="1"/>
  <c r="H1400" i="1"/>
  <c r="D1400" i="1"/>
  <c r="C1400" i="1"/>
  <c r="G1400" i="1" s="1"/>
  <c r="D1399" i="1"/>
  <c r="C1399" i="1"/>
  <c r="H1398" i="1"/>
  <c r="D1398" i="1"/>
  <c r="C1398" i="1"/>
  <c r="G1398" i="1" s="1"/>
  <c r="D1397" i="1"/>
  <c r="C1397" i="1"/>
  <c r="H1396" i="1"/>
  <c r="D1396" i="1"/>
  <c r="C1396" i="1"/>
  <c r="G1396" i="1" s="1"/>
  <c r="D1395" i="1"/>
  <c r="C1395" i="1"/>
  <c r="D1394" i="1"/>
  <c r="C1394" i="1"/>
  <c r="G1394" i="1" s="1"/>
  <c r="D1393" i="1"/>
  <c r="C1393" i="1"/>
  <c r="D1392" i="1"/>
  <c r="C1392" i="1"/>
  <c r="G1392" i="1" s="1"/>
  <c r="D1391" i="1"/>
  <c r="C1391" i="1"/>
  <c r="D1390" i="1"/>
  <c r="C1390" i="1"/>
  <c r="D1389" i="1"/>
  <c r="C1389" i="1"/>
  <c r="D1388" i="1"/>
  <c r="C1388" i="1"/>
  <c r="D1387" i="1"/>
  <c r="C1387" i="1"/>
  <c r="H1386" i="1"/>
  <c r="D1386" i="1"/>
  <c r="C1386" i="1"/>
  <c r="G1386" i="1" s="1"/>
  <c r="D1385" i="1"/>
  <c r="C1385" i="1"/>
  <c r="H1384" i="1"/>
  <c r="D1384" i="1"/>
  <c r="C1384" i="1"/>
  <c r="G1384" i="1" s="1"/>
  <c r="D1383" i="1"/>
  <c r="D1382" i="1"/>
  <c r="H1382" i="1" s="1"/>
  <c r="C1382" i="1"/>
  <c r="D1381" i="1"/>
  <c r="C1381" i="1"/>
  <c r="D1380" i="1"/>
  <c r="H1380" i="1" s="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H1368" i="1"/>
  <c r="D1368" i="1"/>
  <c r="C1368" i="1"/>
  <c r="G1368" i="1" s="1"/>
  <c r="D1367" i="1"/>
  <c r="C1367" i="1"/>
  <c r="H1366" i="1"/>
  <c r="D1366" i="1"/>
  <c r="C1366" i="1"/>
  <c r="G1366" i="1" s="1"/>
  <c r="D1365" i="1"/>
  <c r="C1365" i="1"/>
  <c r="H1364" i="1"/>
  <c r="D1364" i="1"/>
  <c r="C1364" i="1"/>
  <c r="G1364" i="1" s="1"/>
  <c r="D1363" i="1"/>
  <c r="C1363" i="1"/>
  <c r="D1362" i="1"/>
  <c r="C1362" i="1"/>
  <c r="G1362" i="1" s="1"/>
  <c r="D1361" i="1"/>
  <c r="C1361" i="1"/>
  <c r="D1360" i="1"/>
  <c r="C1360" i="1"/>
  <c r="D1359" i="1"/>
  <c r="C1359" i="1"/>
  <c r="D1358" i="1"/>
  <c r="C1358" i="1"/>
  <c r="D1357" i="1"/>
  <c r="C1357" i="1"/>
  <c r="D1356" i="1"/>
  <c r="C1356" i="1"/>
  <c r="D1355" i="1"/>
  <c r="C1355" i="1"/>
  <c r="H1354" i="1"/>
  <c r="D1354" i="1"/>
  <c r="C1354" i="1"/>
  <c r="G1354" i="1" s="1"/>
  <c r="D1353" i="1"/>
  <c r="C1353" i="1"/>
  <c r="H1352" i="1"/>
  <c r="D1352" i="1"/>
  <c r="C1352" i="1"/>
  <c r="G1352" i="1" s="1"/>
  <c r="D1351" i="1"/>
  <c r="C1351" i="1"/>
  <c r="H1350" i="1"/>
  <c r="D1350" i="1"/>
  <c r="C1350" i="1"/>
  <c r="G1350" i="1" s="1"/>
  <c r="D1349" i="1"/>
  <c r="C1349" i="1"/>
  <c r="H1348" i="1"/>
  <c r="D1348" i="1"/>
  <c r="C1348" i="1"/>
  <c r="G1348" i="1" s="1"/>
  <c r="D1347" i="1"/>
  <c r="C1347" i="1"/>
  <c r="G1346" i="1"/>
  <c r="D1346" i="1"/>
  <c r="C1346" i="1"/>
  <c r="H1346" i="1" s="1"/>
  <c r="D1345" i="1"/>
  <c r="C1345" i="1"/>
  <c r="D1344" i="1"/>
  <c r="C1344" i="1"/>
  <c r="H1344" i="1" s="1"/>
  <c r="D1343" i="1"/>
  <c r="C1343" i="1"/>
  <c r="D1342" i="1"/>
  <c r="C1342" i="1"/>
  <c r="D1341" i="1"/>
  <c r="C1341" i="1"/>
  <c r="G1341" i="1" s="1"/>
  <c r="G1340" i="1"/>
  <c r="D1340" i="1"/>
  <c r="H1340" i="1" s="1"/>
  <c r="C1340" i="1"/>
  <c r="H1339" i="1"/>
  <c r="D1339" i="1"/>
  <c r="C1339" i="1"/>
  <c r="G1339" i="1" s="1"/>
  <c r="D1338" i="1"/>
  <c r="H1338" i="1" s="1"/>
  <c r="C1338" i="1"/>
  <c r="D1337" i="1"/>
  <c r="C1337" i="1"/>
  <c r="D1336" i="1"/>
  <c r="H1336" i="1" s="1"/>
  <c r="C1336" i="1"/>
  <c r="D1335" i="1"/>
  <c r="H1335" i="1" s="1"/>
  <c r="C1335" i="1"/>
  <c r="D1334" i="1"/>
  <c r="C1334" i="1"/>
  <c r="D1333" i="1"/>
  <c r="C1333" i="1"/>
  <c r="G1333" i="1" s="1"/>
  <c r="G1332" i="1"/>
  <c r="D1332" i="1"/>
  <c r="H1332" i="1" s="1"/>
  <c r="C1332" i="1"/>
  <c r="H1331" i="1"/>
  <c r="D1331" i="1"/>
  <c r="C1331" i="1"/>
  <c r="G1331" i="1" s="1"/>
  <c r="D1330" i="1"/>
  <c r="H1330" i="1" s="1"/>
  <c r="C1330" i="1"/>
  <c r="D1328" i="1"/>
  <c r="H1328" i="1" s="1"/>
  <c r="C1328" i="1"/>
  <c r="D1327" i="1"/>
  <c r="H1327" i="1" s="1"/>
  <c r="C1327" i="1"/>
  <c r="D1326" i="1"/>
  <c r="C1326" i="1"/>
  <c r="D1325" i="1"/>
  <c r="C1325" i="1"/>
  <c r="G1325" i="1" s="1"/>
  <c r="D1324" i="1"/>
  <c r="H1324" i="1" s="1"/>
  <c r="C1324" i="1"/>
  <c r="H1323" i="1"/>
  <c r="D1323" i="1"/>
  <c r="C1323" i="1"/>
  <c r="G1323" i="1" s="1"/>
  <c r="D1322" i="1"/>
  <c r="H1322" i="1" s="1"/>
  <c r="C1322" i="1"/>
  <c r="D1321" i="1"/>
  <c r="C1321" i="1"/>
  <c r="D1320" i="1"/>
  <c r="H1320" i="1" s="1"/>
  <c r="C1320" i="1"/>
  <c r="D1319" i="1"/>
  <c r="H1319" i="1" s="1"/>
  <c r="C1319" i="1"/>
  <c r="D1318" i="1"/>
  <c r="C1318" i="1"/>
  <c r="D1317" i="1"/>
  <c r="C1317" i="1"/>
  <c r="G1317" i="1" s="1"/>
  <c r="G1316" i="1"/>
  <c r="D1316" i="1"/>
  <c r="H1316" i="1" s="1"/>
  <c r="C1316" i="1"/>
  <c r="H1315" i="1"/>
  <c r="D1315" i="1"/>
  <c r="C1315" i="1"/>
  <c r="G1315" i="1" s="1"/>
  <c r="D1314" i="1"/>
  <c r="H1314" i="1" s="1"/>
  <c r="C1314" i="1"/>
  <c r="D1313" i="1"/>
  <c r="C1313" i="1"/>
  <c r="D1312" i="1"/>
  <c r="H1312" i="1" s="1"/>
  <c r="C1312" i="1"/>
  <c r="D1311" i="1"/>
  <c r="H1311" i="1" s="1"/>
  <c r="C1311" i="1"/>
  <c r="D1310" i="1"/>
  <c r="C1310" i="1"/>
  <c r="D1309" i="1"/>
  <c r="C1309" i="1"/>
  <c r="G1309" i="1" s="1"/>
  <c r="G1308" i="1"/>
  <c r="D1308" i="1"/>
  <c r="H1308" i="1" s="1"/>
  <c r="C1308" i="1"/>
  <c r="H1307" i="1"/>
  <c r="D1307" i="1"/>
  <c r="C1307" i="1"/>
  <c r="G1307" i="1" s="1"/>
  <c r="D1306" i="1"/>
  <c r="H1306" i="1" s="1"/>
  <c r="C1306" i="1"/>
  <c r="D1305" i="1"/>
  <c r="C1305" i="1"/>
  <c r="D1304" i="1"/>
  <c r="H1304" i="1" s="1"/>
  <c r="C1304" i="1"/>
  <c r="D1303" i="1"/>
  <c r="H1303" i="1" s="1"/>
  <c r="C1303" i="1"/>
  <c r="D1302" i="1"/>
  <c r="C1302" i="1"/>
  <c r="D1301" i="1"/>
  <c r="C1301" i="1"/>
  <c r="C1300" i="1"/>
  <c r="D1299" i="1"/>
  <c r="H1299" i="1" s="1"/>
  <c r="C1299" i="1"/>
  <c r="D1298" i="1"/>
  <c r="H1298" i="1" s="1"/>
  <c r="C1298" i="1"/>
  <c r="D1297" i="1"/>
  <c r="C1297" i="1"/>
  <c r="D1296" i="1"/>
  <c r="H1296" i="1" s="1"/>
  <c r="C1296" i="1"/>
  <c r="D1295" i="1"/>
  <c r="H1295" i="1" s="1"/>
  <c r="C1295" i="1"/>
  <c r="D1294" i="1"/>
  <c r="C1294" i="1"/>
  <c r="D1293" i="1"/>
  <c r="C1293" i="1"/>
  <c r="G1293" i="1" s="1"/>
  <c r="G1292" i="1"/>
  <c r="D1292" i="1"/>
  <c r="H1292" i="1" s="1"/>
  <c r="C1292" i="1"/>
  <c r="H1291" i="1"/>
  <c r="D1291" i="1"/>
  <c r="C1291" i="1"/>
  <c r="G1291" i="1" s="1"/>
  <c r="D1290" i="1"/>
  <c r="H1290" i="1" s="1"/>
  <c r="C1290" i="1"/>
  <c r="D1289" i="1"/>
  <c r="C1289" i="1"/>
  <c r="D1288" i="1"/>
  <c r="H1288" i="1" s="1"/>
  <c r="C1288" i="1"/>
  <c r="D1287" i="1"/>
  <c r="H1287" i="1" s="1"/>
  <c r="C1287" i="1"/>
  <c r="D1286" i="1"/>
  <c r="C1286" i="1"/>
  <c r="D1285" i="1"/>
  <c r="C1285" i="1"/>
  <c r="G1285" i="1" s="1"/>
  <c r="G1284" i="1"/>
  <c r="D1284" i="1"/>
  <c r="H1284" i="1" s="1"/>
  <c r="C1284" i="1"/>
  <c r="H1283" i="1"/>
  <c r="D1283" i="1"/>
  <c r="C1283" i="1"/>
  <c r="G1283" i="1" s="1"/>
  <c r="D1282" i="1"/>
  <c r="H1282" i="1" s="1"/>
  <c r="C1282" i="1"/>
  <c r="D1281" i="1"/>
  <c r="C1281" i="1"/>
  <c r="D1280" i="1"/>
  <c r="H1280" i="1" s="1"/>
  <c r="C1280" i="1"/>
  <c r="D1279" i="1"/>
  <c r="H1279" i="1" s="1"/>
  <c r="C1279" i="1"/>
  <c r="D1278" i="1"/>
  <c r="C1278" i="1"/>
  <c r="D1277" i="1"/>
  <c r="C1277" i="1"/>
  <c r="G1277" i="1" s="1"/>
  <c r="G1276" i="1"/>
  <c r="D1276" i="1"/>
  <c r="H1276" i="1" s="1"/>
  <c r="C1276" i="1"/>
  <c r="H1275" i="1"/>
  <c r="D1275" i="1"/>
  <c r="C1275" i="1"/>
  <c r="G1275" i="1" s="1"/>
  <c r="D1274" i="1"/>
  <c r="H1274" i="1" s="1"/>
  <c r="C1274" i="1"/>
  <c r="D1273" i="1"/>
  <c r="C1273" i="1"/>
  <c r="D1272" i="1"/>
  <c r="H1272" i="1" s="1"/>
  <c r="C1272" i="1"/>
  <c r="D1271" i="1"/>
  <c r="H1271" i="1" s="1"/>
  <c r="C1271" i="1"/>
  <c r="D1270" i="1"/>
  <c r="C1270" i="1"/>
  <c r="D1269" i="1"/>
  <c r="C1269" i="1"/>
  <c r="G1269" i="1" s="1"/>
  <c r="G1268" i="1"/>
  <c r="D1268" i="1"/>
  <c r="H1268" i="1" s="1"/>
  <c r="C1268" i="1"/>
  <c r="H1267" i="1"/>
  <c r="D1267" i="1"/>
  <c r="C1267" i="1"/>
  <c r="G1267" i="1" s="1"/>
  <c r="D1266" i="1"/>
  <c r="H1266" i="1" s="1"/>
  <c r="C1266" i="1"/>
  <c r="D1265" i="1"/>
  <c r="C1265" i="1"/>
  <c r="D1264" i="1"/>
  <c r="H1264" i="1" s="1"/>
  <c r="C1264" i="1"/>
  <c r="D1263" i="1"/>
  <c r="H1263" i="1" s="1"/>
  <c r="C1263" i="1"/>
  <c r="D1262" i="1"/>
  <c r="H1262" i="1" s="1"/>
  <c r="C1262" i="1"/>
  <c r="H1261" i="1"/>
  <c r="G1261" i="1"/>
  <c r="D1261" i="1"/>
  <c r="C1261" i="1"/>
  <c r="G1260" i="1"/>
  <c r="D1260" i="1"/>
  <c r="H1260" i="1" s="1"/>
  <c r="C1260" i="1"/>
  <c r="D1259" i="1"/>
  <c r="G1259" i="1" s="1"/>
  <c r="C1259" i="1"/>
  <c r="H1259" i="1" s="1"/>
  <c r="D1258" i="1"/>
  <c r="C1258" i="1"/>
  <c r="D1257" i="1"/>
  <c r="C1257" i="1"/>
  <c r="D1256" i="1"/>
  <c r="H1256" i="1" s="1"/>
  <c r="C1256" i="1"/>
  <c r="D1255" i="1"/>
  <c r="C1255" i="1"/>
  <c r="H1255" i="1" s="1"/>
  <c r="G1254" i="1"/>
  <c r="D1254" i="1"/>
  <c r="H1254" i="1" s="1"/>
  <c r="C1254" i="1"/>
  <c r="H1253" i="1"/>
  <c r="D1253" i="1"/>
  <c r="C1253" i="1"/>
  <c r="G1253" i="1" s="1"/>
  <c r="D1252" i="1"/>
  <c r="C1252" i="1"/>
  <c r="H1251" i="1"/>
  <c r="G1251" i="1"/>
  <c r="D1251" i="1"/>
  <c r="C1251" i="1"/>
  <c r="D1250" i="1"/>
  <c r="H1250" i="1" s="1"/>
  <c r="C1250" i="1"/>
  <c r="D1249" i="1"/>
  <c r="C1249" i="1"/>
  <c r="G1248" i="1"/>
  <c r="D1248" i="1"/>
  <c r="H1248" i="1" s="1"/>
  <c r="C1248" i="1"/>
  <c r="D1247" i="1"/>
  <c r="C1247" i="1"/>
  <c r="G1247" i="1" s="1"/>
  <c r="D1246" i="1"/>
  <c r="H1246" i="1" s="1"/>
  <c r="C1246" i="1"/>
  <c r="H1245" i="1"/>
  <c r="G1245" i="1"/>
  <c r="D1245" i="1"/>
  <c r="C1245" i="1"/>
  <c r="G1244" i="1"/>
  <c r="D1244" i="1"/>
  <c r="H1244" i="1" s="1"/>
  <c r="C1244" i="1"/>
  <c r="D1243" i="1"/>
  <c r="G1243" i="1" s="1"/>
  <c r="C1243" i="1"/>
  <c r="D1242" i="1"/>
  <c r="C1242" i="1"/>
  <c r="D1241" i="1"/>
  <c r="C1241" i="1"/>
  <c r="D1240" i="1"/>
  <c r="H1240" i="1" s="1"/>
  <c r="C1240" i="1"/>
  <c r="D1239" i="1"/>
  <c r="C1239" i="1"/>
  <c r="H1239" i="1" s="1"/>
  <c r="G1238" i="1"/>
  <c r="D1238" i="1"/>
  <c r="H1238" i="1" s="1"/>
  <c r="C1238" i="1"/>
  <c r="D1237" i="1"/>
  <c r="H1237" i="1" s="1"/>
  <c r="C1237" i="1"/>
  <c r="C1236" i="1"/>
  <c r="C1235" i="1"/>
  <c r="D1234" i="1"/>
  <c r="H1234" i="1" s="1"/>
  <c r="C1234" i="1"/>
  <c r="D1233" i="1"/>
  <c r="C1233" i="1"/>
  <c r="D1232" i="1"/>
  <c r="H1232" i="1" s="1"/>
  <c r="C1232" i="1"/>
  <c r="D1231" i="1"/>
  <c r="C1231" i="1"/>
  <c r="D1230" i="1"/>
  <c r="H1230" i="1" s="1"/>
  <c r="C1230" i="1"/>
  <c r="H1229" i="1"/>
  <c r="G1229" i="1"/>
  <c r="D1229" i="1"/>
  <c r="C1229" i="1"/>
  <c r="G1228" i="1"/>
  <c r="D1228" i="1"/>
  <c r="H1228" i="1" s="1"/>
  <c r="C1228" i="1"/>
  <c r="D1227" i="1"/>
  <c r="G1227" i="1" s="1"/>
  <c r="C1227" i="1"/>
  <c r="D1226" i="1"/>
  <c r="C1226" i="1"/>
  <c r="D1225" i="1"/>
  <c r="C1225" i="1"/>
  <c r="D1224" i="1"/>
  <c r="H1224" i="1" s="1"/>
  <c r="C1224" i="1"/>
  <c r="D1223" i="1"/>
  <c r="C1223" i="1"/>
  <c r="C1222" i="1"/>
  <c r="H1221" i="1"/>
  <c r="D1221" i="1"/>
  <c r="C1221" i="1"/>
  <c r="G1221" i="1" s="1"/>
  <c r="D1220" i="1"/>
  <c r="C1220" i="1"/>
  <c r="H1219" i="1"/>
  <c r="G1219" i="1"/>
  <c r="D1219" i="1"/>
  <c r="C1219" i="1"/>
  <c r="D1218" i="1"/>
  <c r="H1218" i="1" s="1"/>
  <c r="C1218" i="1"/>
  <c r="D1217" i="1"/>
  <c r="C1217" i="1"/>
  <c r="C1216" i="1"/>
  <c r="C1215" i="1"/>
  <c r="D1213" i="1"/>
  <c r="G1213" i="1" s="1"/>
  <c r="C1213" i="1"/>
  <c r="D1212" i="1"/>
  <c r="C1212" i="1"/>
  <c r="D1211" i="1"/>
  <c r="C1211" i="1"/>
  <c r="D1210" i="1"/>
  <c r="H1210" i="1" s="1"/>
  <c r="C1210" i="1"/>
  <c r="D1209" i="1"/>
  <c r="C1209" i="1"/>
  <c r="H1209" i="1" s="1"/>
  <c r="G1208" i="1"/>
  <c r="D1208" i="1"/>
  <c r="H1208" i="1" s="1"/>
  <c r="C1208" i="1"/>
  <c r="H1207" i="1"/>
  <c r="D1207" i="1"/>
  <c r="C1207" i="1"/>
  <c r="G1207" i="1" s="1"/>
  <c r="D1206" i="1"/>
  <c r="G1206" i="1" s="1"/>
  <c r="C1206" i="1"/>
  <c r="H1205" i="1"/>
  <c r="D1205" i="1"/>
  <c r="C1205" i="1"/>
  <c r="G1205" i="1" s="1"/>
  <c r="H1204" i="1"/>
  <c r="G1204" i="1"/>
  <c r="D1204" i="1"/>
  <c r="C1204" i="1"/>
  <c r="H1203" i="1"/>
  <c r="D1203" i="1"/>
  <c r="C1203" i="1"/>
  <c r="G1203" i="1" s="1"/>
  <c r="H1202" i="1"/>
  <c r="G1202" i="1"/>
  <c r="D1202" i="1"/>
  <c r="C1202" i="1"/>
  <c r="H1201" i="1"/>
  <c r="D1201" i="1"/>
  <c r="C1201" i="1"/>
  <c r="H1200" i="1"/>
  <c r="G1200" i="1"/>
  <c r="D1200" i="1"/>
  <c r="C1200" i="1"/>
  <c r="H1199" i="1"/>
  <c r="D1199" i="1"/>
  <c r="C1199" i="1"/>
  <c r="G1199" i="1" s="1"/>
  <c r="H1198" i="1"/>
  <c r="G1198" i="1"/>
  <c r="D1198" i="1"/>
  <c r="C1198" i="1"/>
  <c r="H1197" i="1"/>
  <c r="D1197" i="1"/>
  <c r="C1197" i="1"/>
  <c r="G1197" i="1" s="1"/>
  <c r="H1196" i="1"/>
  <c r="G1196" i="1"/>
  <c r="D1196" i="1"/>
  <c r="C1196" i="1"/>
  <c r="H1195" i="1"/>
  <c r="D1195" i="1"/>
  <c r="C1195" i="1"/>
  <c r="G1195" i="1" s="1"/>
  <c r="H1194" i="1"/>
  <c r="G1194" i="1"/>
  <c r="D1194" i="1"/>
  <c r="C1194" i="1"/>
  <c r="H1193" i="1"/>
  <c r="D1193" i="1"/>
  <c r="C1193" i="1"/>
  <c r="G1193" i="1" s="1"/>
  <c r="H1192" i="1"/>
  <c r="G1192" i="1"/>
  <c r="D1192" i="1"/>
  <c r="C1192" i="1"/>
  <c r="H1191" i="1"/>
  <c r="D1191" i="1"/>
  <c r="C1191" i="1"/>
  <c r="G1191" i="1" s="1"/>
  <c r="H1190" i="1"/>
  <c r="G1190" i="1"/>
  <c r="D1190" i="1"/>
  <c r="C1190" i="1"/>
  <c r="H1189" i="1"/>
  <c r="D1189" i="1"/>
  <c r="C1189" i="1"/>
  <c r="G1189" i="1" s="1"/>
  <c r="H1188" i="1"/>
  <c r="G1188" i="1"/>
  <c r="D1188" i="1"/>
  <c r="C1188" i="1"/>
  <c r="H1187" i="1"/>
  <c r="D1187" i="1"/>
  <c r="C1187" i="1"/>
  <c r="G1187" i="1" s="1"/>
  <c r="H1186" i="1"/>
  <c r="G1186" i="1"/>
  <c r="D1186" i="1"/>
  <c r="C1186" i="1"/>
  <c r="H1185" i="1"/>
  <c r="D1185" i="1"/>
  <c r="C1185" i="1"/>
  <c r="G1185" i="1" s="1"/>
  <c r="H1184" i="1"/>
  <c r="G1184" i="1"/>
  <c r="D1184" i="1"/>
  <c r="C1184" i="1"/>
  <c r="H1182" i="1"/>
  <c r="G1182" i="1"/>
  <c r="D1182" i="1"/>
  <c r="C1182" i="1"/>
  <c r="H1181" i="1"/>
  <c r="D1181" i="1"/>
  <c r="C1181" i="1"/>
  <c r="G1181" i="1" s="1"/>
  <c r="H1180" i="1"/>
  <c r="G1180" i="1"/>
  <c r="D1180" i="1"/>
  <c r="C1180" i="1"/>
  <c r="H1179" i="1"/>
  <c r="D1179" i="1"/>
  <c r="C1179" i="1"/>
  <c r="G1179" i="1" s="1"/>
  <c r="H1178" i="1"/>
  <c r="G1178" i="1"/>
  <c r="D1178" i="1"/>
  <c r="C1178" i="1"/>
  <c r="H1177" i="1"/>
  <c r="D1177" i="1"/>
  <c r="C1177" i="1"/>
  <c r="G1177" i="1" s="1"/>
  <c r="H1176" i="1"/>
  <c r="G1176" i="1"/>
  <c r="D1176" i="1"/>
  <c r="C1176" i="1"/>
  <c r="H1175" i="1"/>
  <c r="D1175" i="1"/>
  <c r="C1175" i="1"/>
  <c r="G1175" i="1" s="1"/>
  <c r="H1174" i="1"/>
  <c r="G1174" i="1"/>
  <c r="D1174" i="1"/>
  <c r="C1174" i="1"/>
  <c r="H1173" i="1"/>
  <c r="D1173" i="1"/>
  <c r="C1173" i="1"/>
  <c r="G1173" i="1" s="1"/>
  <c r="H1172" i="1"/>
  <c r="G1172" i="1"/>
  <c r="D1172" i="1"/>
  <c r="C1172" i="1"/>
  <c r="H1171" i="1"/>
  <c r="D1171" i="1"/>
  <c r="C1171" i="1"/>
  <c r="G1171" i="1" s="1"/>
  <c r="H1170" i="1"/>
  <c r="G1170" i="1"/>
  <c r="D1170" i="1"/>
  <c r="C1170" i="1"/>
  <c r="H1169" i="1"/>
  <c r="D1169" i="1"/>
  <c r="C1169" i="1"/>
  <c r="G1169" i="1" s="1"/>
  <c r="H1168" i="1"/>
  <c r="G1168" i="1"/>
  <c r="D1168" i="1"/>
  <c r="C1168" i="1"/>
  <c r="H1167" i="1"/>
  <c r="D1167" i="1"/>
  <c r="C1167" i="1"/>
  <c r="G1167" i="1" s="1"/>
  <c r="H1166" i="1"/>
  <c r="G1166" i="1"/>
  <c r="D1166" i="1"/>
  <c r="C1166" i="1"/>
  <c r="D1165" i="1"/>
  <c r="G1165" i="1" s="1"/>
  <c r="C1165" i="1"/>
  <c r="H1164" i="1"/>
  <c r="G1164" i="1"/>
  <c r="D1164" i="1"/>
  <c r="C1164" i="1"/>
  <c r="D1163" i="1"/>
  <c r="G1163" i="1" s="1"/>
  <c r="C1163" i="1"/>
  <c r="H1162" i="1"/>
  <c r="G1162" i="1"/>
  <c r="D1162" i="1"/>
  <c r="C1162" i="1"/>
  <c r="H1161" i="1"/>
  <c r="D1161" i="1"/>
  <c r="G1161" i="1" s="1"/>
  <c r="C1161" i="1"/>
  <c r="D1160" i="1"/>
  <c r="G1160" i="1" s="1"/>
  <c r="C1160" i="1"/>
  <c r="H1159" i="1"/>
  <c r="D1159" i="1"/>
  <c r="G1159" i="1" s="1"/>
  <c r="C1159" i="1"/>
  <c r="H1158" i="1"/>
  <c r="G1158" i="1"/>
  <c r="D1158" i="1"/>
  <c r="C1158" i="1"/>
  <c r="D1157" i="1"/>
  <c r="G1157" i="1" s="1"/>
  <c r="C1157" i="1"/>
  <c r="G1156" i="1"/>
  <c r="D1156" i="1"/>
  <c r="H1156" i="1" s="1"/>
  <c r="C1156" i="1"/>
  <c r="D1155" i="1"/>
  <c r="G1155" i="1" s="1"/>
  <c r="C1155" i="1"/>
  <c r="C1154" i="1"/>
  <c r="D1151" i="1"/>
  <c r="G1151" i="1" s="1"/>
  <c r="C1151" i="1"/>
  <c r="H1150" i="1"/>
  <c r="G1150" i="1"/>
  <c r="D1150" i="1"/>
  <c r="C1150" i="1"/>
  <c r="H1149" i="1"/>
  <c r="D1149" i="1"/>
  <c r="G1149" i="1" s="1"/>
  <c r="C1149" i="1"/>
  <c r="D1148" i="1"/>
  <c r="H1148" i="1" s="1"/>
  <c r="C1148" i="1"/>
  <c r="H1147" i="1"/>
  <c r="D1147" i="1"/>
  <c r="G1147" i="1" s="1"/>
  <c r="C1147" i="1"/>
  <c r="H1146" i="1"/>
  <c r="G1146" i="1"/>
  <c r="D1146" i="1"/>
  <c r="C1146" i="1"/>
  <c r="D1145" i="1"/>
  <c r="G1145" i="1" s="1"/>
  <c r="C1145" i="1"/>
  <c r="H1144" i="1"/>
  <c r="G1144" i="1"/>
  <c r="D1144" i="1"/>
  <c r="C1144" i="1"/>
  <c r="D1143" i="1"/>
  <c r="G1143" i="1" s="1"/>
  <c r="C1143" i="1"/>
  <c r="D1142" i="1"/>
  <c r="H1142" i="1" s="1"/>
  <c r="C1142" i="1"/>
  <c r="D1141" i="1"/>
  <c r="G1141" i="1" s="1"/>
  <c r="C1141" i="1"/>
  <c r="G1140" i="1"/>
  <c r="D1140" i="1"/>
  <c r="H1140" i="1" s="1"/>
  <c r="C1140" i="1"/>
  <c r="H1139" i="1"/>
  <c r="D1139" i="1"/>
  <c r="G1139" i="1" s="1"/>
  <c r="C1139" i="1"/>
  <c r="H1138" i="1"/>
  <c r="G1138" i="1"/>
  <c r="D1138" i="1"/>
  <c r="C1138" i="1"/>
  <c r="D1137" i="1"/>
  <c r="G1137" i="1" s="1"/>
  <c r="C1137" i="1"/>
  <c r="G1136" i="1"/>
  <c r="D1136" i="1"/>
  <c r="H1136" i="1" s="1"/>
  <c r="C1136" i="1"/>
  <c r="H1135" i="1"/>
  <c r="D1135" i="1"/>
  <c r="G1135" i="1" s="1"/>
  <c r="C1135" i="1"/>
  <c r="H1134" i="1"/>
  <c r="G1134" i="1"/>
  <c r="D1134" i="1"/>
  <c r="C1134" i="1"/>
  <c r="H1133" i="1"/>
  <c r="D1133" i="1"/>
  <c r="G1133" i="1" s="1"/>
  <c r="C1133" i="1"/>
  <c r="H1132" i="1"/>
  <c r="G1132" i="1"/>
  <c r="D1132" i="1"/>
  <c r="C1132" i="1"/>
  <c r="H1131" i="1"/>
  <c r="D1131" i="1"/>
  <c r="G1131" i="1" s="1"/>
  <c r="C1131" i="1"/>
  <c r="H1130" i="1"/>
  <c r="G1130" i="1"/>
  <c r="D1130" i="1"/>
  <c r="C1130" i="1"/>
  <c r="H1129" i="1"/>
  <c r="D1129" i="1"/>
  <c r="G1129" i="1" s="1"/>
  <c r="C1129" i="1"/>
  <c r="H1128" i="1"/>
  <c r="G1128" i="1"/>
  <c r="D1128" i="1"/>
  <c r="C1128" i="1"/>
  <c r="H1127" i="1"/>
  <c r="D1127" i="1"/>
  <c r="G1127" i="1" s="1"/>
  <c r="C1127" i="1"/>
  <c r="H1126" i="1"/>
  <c r="G1126" i="1"/>
  <c r="D1126" i="1"/>
  <c r="C1126" i="1"/>
  <c r="H1125" i="1"/>
  <c r="D1125" i="1"/>
  <c r="G1125" i="1" s="1"/>
  <c r="C1125" i="1"/>
  <c r="H1123" i="1"/>
  <c r="D1123" i="1"/>
  <c r="G1123" i="1" s="1"/>
  <c r="C1123" i="1"/>
  <c r="H1122" i="1"/>
  <c r="G1122" i="1"/>
  <c r="D1122" i="1"/>
  <c r="C1122" i="1"/>
  <c r="H1121" i="1"/>
  <c r="D1121" i="1"/>
  <c r="G1121" i="1" s="1"/>
  <c r="C1121" i="1"/>
  <c r="H1120" i="1"/>
  <c r="G1120" i="1"/>
  <c r="D1120" i="1"/>
  <c r="C1120" i="1"/>
  <c r="H1119" i="1"/>
  <c r="D1119" i="1"/>
  <c r="G1119" i="1" s="1"/>
  <c r="C1119" i="1"/>
  <c r="H1118" i="1"/>
  <c r="G1118" i="1"/>
  <c r="D1118" i="1"/>
  <c r="C1118" i="1"/>
  <c r="D1117" i="1"/>
  <c r="G1117" i="1" s="1"/>
  <c r="C1117" i="1"/>
  <c r="H1116" i="1"/>
  <c r="G1116" i="1"/>
  <c r="D1116" i="1"/>
  <c r="C1116" i="1"/>
  <c r="H1115" i="1"/>
  <c r="D1115" i="1"/>
  <c r="G1115" i="1" s="1"/>
  <c r="C1115" i="1"/>
  <c r="H1114" i="1"/>
  <c r="G1114" i="1"/>
  <c r="D1114" i="1"/>
  <c r="C1114" i="1"/>
  <c r="D1113" i="1"/>
  <c r="G1113" i="1" s="1"/>
  <c r="C1113" i="1"/>
  <c r="C1112" i="1"/>
  <c r="H1111" i="1"/>
  <c r="D1111" i="1"/>
  <c r="G1111" i="1" s="1"/>
  <c r="C1111" i="1"/>
  <c r="H1110" i="1"/>
  <c r="G1110" i="1"/>
  <c r="D1110" i="1"/>
  <c r="C1110" i="1"/>
  <c r="H1109" i="1"/>
  <c r="D1109" i="1"/>
  <c r="G1109" i="1" s="1"/>
  <c r="C1109" i="1"/>
  <c r="H1108" i="1"/>
  <c r="G1108" i="1"/>
  <c r="D1108" i="1"/>
  <c r="C1108" i="1"/>
  <c r="H1107" i="1"/>
  <c r="D1107" i="1"/>
  <c r="G1107" i="1" s="1"/>
  <c r="C1107" i="1"/>
  <c r="H1106" i="1"/>
  <c r="G1106" i="1"/>
  <c r="D1106" i="1"/>
  <c r="C1106" i="1"/>
  <c r="H1105" i="1"/>
  <c r="D1105" i="1"/>
  <c r="G1105" i="1" s="1"/>
  <c r="C1105" i="1"/>
  <c r="H1104" i="1"/>
  <c r="G1104" i="1"/>
  <c r="D1104" i="1"/>
  <c r="C1104" i="1"/>
  <c r="H1103" i="1"/>
  <c r="D1103" i="1"/>
  <c r="G1103" i="1" s="1"/>
  <c r="C1103" i="1"/>
  <c r="H1102" i="1"/>
  <c r="G1102" i="1"/>
  <c r="D1102" i="1"/>
  <c r="C1102" i="1"/>
  <c r="H1101" i="1"/>
  <c r="D1101" i="1"/>
  <c r="G1101" i="1" s="1"/>
  <c r="C1101" i="1"/>
  <c r="H1100" i="1"/>
  <c r="G1100" i="1"/>
  <c r="D1100" i="1"/>
  <c r="C1100" i="1"/>
  <c r="H1099" i="1"/>
  <c r="D1099" i="1"/>
  <c r="G1099" i="1" s="1"/>
  <c r="C1099" i="1"/>
  <c r="H1098" i="1"/>
  <c r="G1098" i="1"/>
  <c r="D1098" i="1"/>
  <c r="C1098" i="1"/>
  <c r="H1097" i="1"/>
  <c r="D1097" i="1"/>
  <c r="G1097" i="1" s="1"/>
  <c r="C1097" i="1"/>
  <c r="D1096" i="1"/>
  <c r="H1095" i="1"/>
  <c r="D1095" i="1"/>
  <c r="G1095" i="1" s="1"/>
  <c r="C1095" i="1"/>
  <c r="H1094" i="1"/>
  <c r="G1094" i="1"/>
  <c r="D1094" i="1"/>
  <c r="C1094" i="1"/>
  <c r="H1093" i="1"/>
  <c r="D1093" i="1"/>
  <c r="G1093" i="1" s="1"/>
  <c r="C1093" i="1"/>
  <c r="H1092" i="1"/>
  <c r="G1092" i="1"/>
  <c r="D1092" i="1"/>
  <c r="C1092" i="1"/>
  <c r="H1091" i="1"/>
  <c r="D1091" i="1"/>
  <c r="G1091" i="1" s="1"/>
  <c r="C1091" i="1"/>
  <c r="H1090" i="1"/>
  <c r="G1090" i="1"/>
  <c r="D1090" i="1"/>
  <c r="C1090" i="1"/>
  <c r="H1089" i="1"/>
  <c r="D1089" i="1"/>
  <c r="G1089" i="1" s="1"/>
  <c r="C1089" i="1"/>
  <c r="H1088" i="1"/>
  <c r="G1088" i="1"/>
  <c r="D1088" i="1"/>
  <c r="C1088" i="1"/>
  <c r="H1087" i="1"/>
  <c r="D1087" i="1"/>
  <c r="G1087" i="1" s="1"/>
  <c r="C1087" i="1"/>
  <c r="H1086" i="1"/>
  <c r="G1086" i="1"/>
  <c r="D1086" i="1"/>
  <c r="C1086" i="1"/>
  <c r="H1085" i="1"/>
  <c r="D1085" i="1"/>
  <c r="G1085" i="1" s="1"/>
  <c r="C1085" i="1"/>
  <c r="H1084" i="1"/>
  <c r="G1084" i="1"/>
  <c r="D1084" i="1"/>
  <c r="C1084" i="1"/>
  <c r="H1083" i="1"/>
  <c r="D1083" i="1"/>
  <c r="G1083" i="1" s="1"/>
  <c r="C1083" i="1"/>
  <c r="H1082" i="1"/>
  <c r="G1082" i="1"/>
  <c r="D1082" i="1"/>
  <c r="C1082" i="1"/>
  <c r="H1081" i="1"/>
  <c r="D1081" i="1"/>
  <c r="G1081" i="1" s="1"/>
  <c r="C1081" i="1"/>
  <c r="H1080" i="1"/>
  <c r="G1080" i="1"/>
  <c r="D1080" i="1"/>
  <c r="C1080" i="1"/>
  <c r="H1079" i="1"/>
  <c r="D1079" i="1"/>
  <c r="G1079" i="1" s="1"/>
  <c r="C1079" i="1"/>
  <c r="H1078" i="1"/>
  <c r="G1078" i="1"/>
  <c r="D1078" i="1"/>
  <c r="C1078" i="1"/>
  <c r="H1077" i="1"/>
  <c r="D1077" i="1"/>
  <c r="G1077" i="1" s="1"/>
  <c r="C1077" i="1"/>
  <c r="H1076" i="1"/>
  <c r="G1076" i="1"/>
  <c r="D1076" i="1"/>
  <c r="C1076" i="1"/>
  <c r="H1075" i="1"/>
  <c r="D1075" i="1"/>
  <c r="G1075" i="1" s="1"/>
  <c r="C1075" i="1"/>
  <c r="H1074" i="1"/>
  <c r="G1074" i="1"/>
  <c r="D1074" i="1"/>
  <c r="C1074" i="1"/>
  <c r="H1073" i="1"/>
  <c r="D1073" i="1"/>
  <c r="G1073" i="1" s="1"/>
  <c r="C1073" i="1"/>
  <c r="H1072" i="1"/>
  <c r="G1072" i="1"/>
  <c r="D1072" i="1"/>
  <c r="C1072" i="1"/>
  <c r="H1071" i="1"/>
  <c r="D1071" i="1"/>
  <c r="G1071" i="1" s="1"/>
  <c r="C1071" i="1"/>
  <c r="H1070" i="1"/>
  <c r="G1070" i="1"/>
  <c r="D1070" i="1"/>
  <c r="C1070" i="1"/>
  <c r="H1069" i="1"/>
  <c r="D1069" i="1"/>
  <c r="G1069" i="1" s="1"/>
  <c r="C1069" i="1"/>
  <c r="H1068" i="1"/>
  <c r="G1068" i="1"/>
  <c r="D1068" i="1"/>
  <c r="C1068" i="1"/>
  <c r="H1067" i="1"/>
  <c r="D1067" i="1"/>
  <c r="G1067" i="1" s="1"/>
  <c r="C1067" i="1"/>
  <c r="H1066" i="1"/>
  <c r="G1066" i="1"/>
  <c r="D1066" i="1"/>
  <c r="C1066" i="1"/>
  <c r="H1065" i="1"/>
  <c r="D1065" i="1"/>
  <c r="G1065" i="1" s="1"/>
  <c r="C1065" i="1"/>
  <c r="H1064" i="1"/>
  <c r="G1064" i="1"/>
  <c r="D1064" i="1"/>
  <c r="C1064" i="1"/>
  <c r="H1063" i="1"/>
  <c r="D1063" i="1"/>
  <c r="G1063" i="1" s="1"/>
  <c r="C1063" i="1"/>
  <c r="H1062" i="1"/>
  <c r="G1062" i="1"/>
  <c r="D1062" i="1"/>
  <c r="C1062" i="1"/>
  <c r="H1061" i="1"/>
  <c r="D1061" i="1"/>
  <c r="G1061" i="1" s="1"/>
  <c r="C1061" i="1"/>
  <c r="H1060" i="1"/>
  <c r="D1060" i="1"/>
  <c r="G1060" i="1" s="1"/>
  <c r="C1060" i="1"/>
  <c r="H1059" i="1"/>
  <c r="D1059" i="1"/>
  <c r="G1059" i="1" s="1"/>
  <c r="C1059" i="1"/>
  <c r="H1058" i="1"/>
  <c r="G1058" i="1"/>
  <c r="D1058" i="1"/>
  <c r="C1058" i="1"/>
  <c r="H1057" i="1"/>
  <c r="D1057" i="1"/>
  <c r="G1057" i="1" s="1"/>
  <c r="C1057" i="1"/>
  <c r="C1056" i="1"/>
  <c r="H1055" i="1"/>
  <c r="D1055" i="1"/>
  <c r="G1055" i="1" s="1"/>
  <c r="C1055" i="1"/>
  <c r="D1054" i="1"/>
  <c r="H1054" i="1" s="1"/>
  <c r="C1054" i="1"/>
  <c r="H1053" i="1"/>
  <c r="D1053" i="1"/>
  <c r="G1053" i="1" s="1"/>
  <c r="C1053" i="1"/>
  <c r="H1052" i="1"/>
  <c r="G1052" i="1"/>
  <c r="D1052" i="1"/>
  <c r="C1052" i="1"/>
  <c r="H1051" i="1"/>
  <c r="D1051" i="1"/>
  <c r="G1051" i="1" s="1"/>
  <c r="C1051" i="1"/>
  <c r="D1050" i="1"/>
  <c r="H1050" i="1" s="1"/>
  <c r="C1050" i="1"/>
  <c r="H1049" i="1"/>
  <c r="D1049" i="1"/>
  <c r="G1049" i="1" s="1"/>
  <c r="C1049" i="1"/>
  <c r="C1048" i="1"/>
  <c r="H1045" i="1"/>
  <c r="D1045" i="1"/>
  <c r="G1045" i="1" s="1"/>
  <c r="C1045" i="1"/>
  <c r="H1044" i="1"/>
  <c r="G1044" i="1"/>
  <c r="D1044" i="1"/>
  <c r="C1044" i="1"/>
  <c r="H1043" i="1"/>
  <c r="D1043" i="1"/>
  <c r="G1043" i="1" s="1"/>
  <c r="C1043" i="1"/>
  <c r="H1042" i="1"/>
  <c r="G1042" i="1"/>
  <c r="D1042" i="1"/>
  <c r="C1042" i="1"/>
  <c r="H1041" i="1"/>
  <c r="D1041" i="1"/>
  <c r="G1041" i="1" s="1"/>
  <c r="C1041" i="1"/>
  <c r="H1040" i="1"/>
  <c r="G1040" i="1"/>
  <c r="D1040" i="1"/>
  <c r="C1040" i="1"/>
  <c r="H1039" i="1"/>
  <c r="D1039" i="1"/>
  <c r="G1039" i="1" s="1"/>
  <c r="C1039" i="1"/>
  <c r="H1038" i="1"/>
  <c r="G1038" i="1"/>
  <c r="D1038" i="1"/>
  <c r="C1038" i="1"/>
  <c r="H1037" i="1"/>
  <c r="D1037" i="1"/>
  <c r="G1037" i="1" s="1"/>
  <c r="C1037" i="1"/>
  <c r="H1036" i="1"/>
  <c r="G1036" i="1"/>
  <c r="D1036" i="1"/>
  <c r="C1036" i="1"/>
  <c r="H1035" i="1"/>
  <c r="D1035" i="1"/>
  <c r="G1035" i="1" s="1"/>
  <c r="C1035" i="1"/>
  <c r="H1034" i="1"/>
  <c r="G1034" i="1"/>
  <c r="D1034" i="1"/>
  <c r="C1034" i="1"/>
  <c r="D1033" i="1"/>
  <c r="G1033" i="1" s="1"/>
  <c r="C1033" i="1"/>
  <c r="D1032" i="1"/>
  <c r="H1032" i="1" s="1"/>
  <c r="C1032" i="1"/>
  <c r="H1031" i="1"/>
  <c r="D1031" i="1"/>
  <c r="G1031" i="1" s="1"/>
  <c r="C1031" i="1"/>
  <c r="D1030" i="1"/>
  <c r="G1030" i="1" s="1"/>
  <c r="C1030" i="1"/>
  <c r="H1029" i="1"/>
  <c r="D1029" i="1"/>
  <c r="G1029" i="1" s="1"/>
  <c r="C1029" i="1"/>
  <c r="H1028" i="1"/>
  <c r="G1028" i="1"/>
  <c r="D1028" i="1"/>
  <c r="C1028" i="1"/>
  <c r="H1027" i="1"/>
  <c r="D1027" i="1"/>
  <c r="G1027" i="1" s="1"/>
  <c r="C1027" i="1"/>
  <c r="D1026" i="1"/>
  <c r="G1026" i="1" s="1"/>
  <c r="C1026" i="1"/>
  <c r="D1025" i="1"/>
  <c r="G1025" i="1" s="1"/>
  <c r="C1025" i="1"/>
  <c r="H1024" i="1"/>
  <c r="G1024" i="1"/>
  <c r="D1024" i="1"/>
  <c r="C1024" i="1"/>
  <c r="D1023" i="1"/>
  <c r="G1023" i="1" s="1"/>
  <c r="C1023" i="1"/>
  <c r="H1022" i="1"/>
  <c r="G1022" i="1"/>
  <c r="D1022" i="1"/>
  <c r="C1022" i="1"/>
  <c r="H1021" i="1"/>
  <c r="D1021" i="1"/>
  <c r="G1021" i="1" s="1"/>
  <c r="C1021" i="1"/>
  <c r="D1020" i="1"/>
  <c r="G1020" i="1" s="1"/>
  <c r="C1020" i="1"/>
  <c r="D1019" i="1"/>
  <c r="G1019" i="1" s="1"/>
  <c r="C1019" i="1"/>
  <c r="H1018" i="1"/>
  <c r="G1018" i="1"/>
  <c r="D1018" i="1"/>
  <c r="C1018" i="1"/>
  <c r="H1017" i="1"/>
  <c r="D1017" i="1"/>
  <c r="G1017" i="1" s="1"/>
  <c r="C1017" i="1"/>
  <c r="H1016" i="1"/>
  <c r="G1016" i="1"/>
  <c r="D1016" i="1"/>
  <c r="C1016" i="1"/>
  <c r="H1015" i="1"/>
  <c r="D1015" i="1"/>
  <c r="G1015" i="1" s="1"/>
  <c r="C1015" i="1"/>
  <c r="H1014" i="1"/>
  <c r="G1014" i="1"/>
  <c r="D1014" i="1"/>
  <c r="C1014" i="1"/>
  <c r="H1013" i="1"/>
  <c r="D1013" i="1"/>
  <c r="G1013" i="1" s="1"/>
  <c r="C1013" i="1"/>
  <c r="D1012" i="1"/>
  <c r="H1012" i="1" s="1"/>
  <c r="C1012" i="1"/>
  <c r="H1011" i="1"/>
  <c r="D1011" i="1"/>
  <c r="G1011" i="1" s="1"/>
  <c r="C1011" i="1"/>
  <c r="H1010" i="1"/>
  <c r="G1010" i="1"/>
  <c r="D1010" i="1"/>
  <c r="C1010" i="1"/>
  <c r="H1009" i="1"/>
  <c r="D1009" i="1"/>
  <c r="G1009" i="1" s="1"/>
  <c r="C1009" i="1"/>
  <c r="H1008" i="1"/>
  <c r="G1008" i="1"/>
  <c r="D1008" i="1"/>
  <c r="C1008" i="1"/>
  <c r="C1007" i="1"/>
  <c r="D1006" i="1"/>
  <c r="H1006" i="1" s="1"/>
  <c r="C1006" i="1"/>
  <c r="D1005" i="1"/>
  <c r="G1005" i="1" s="1"/>
  <c r="C1005" i="1"/>
  <c r="H1004" i="1"/>
  <c r="G1004" i="1"/>
  <c r="D1004" i="1"/>
  <c r="C1004" i="1"/>
  <c r="D1003" i="1"/>
  <c r="G1003" i="1" s="1"/>
  <c r="C1003" i="1"/>
  <c r="D1002" i="1"/>
  <c r="H1002" i="1" s="1"/>
  <c r="C1002" i="1"/>
  <c r="H1001" i="1"/>
  <c r="D1001" i="1"/>
  <c r="G1001" i="1" s="1"/>
  <c r="C1001" i="1"/>
  <c r="D1000" i="1"/>
  <c r="H1000" i="1" s="1"/>
  <c r="C1000" i="1"/>
  <c r="D999" i="1"/>
  <c r="G999" i="1" s="1"/>
  <c r="C999" i="1"/>
  <c r="D998" i="1"/>
  <c r="H998" i="1" s="1"/>
  <c r="C998" i="1"/>
  <c r="D997" i="1"/>
  <c r="G997" i="1" s="1"/>
  <c r="C997" i="1"/>
  <c r="D996" i="1"/>
  <c r="H996" i="1" s="1"/>
  <c r="C996" i="1"/>
  <c r="H995" i="1"/>
  <c r="D995" i="1"/>
  <c r="G995" i="1" s="1"/>
  <c r="C995" i="1"/>
  <c r="H994" i="1"/>
  <c r="G994" i="1"/>
  <c r="D994" i="1"/>
  <c r="C994" i="1"/>
  <c r="D993" i="1"/>
  <c r="G993" i="1" s="1"/>
  <c r="C993" i="1"/>
  <c r="H992" i="1"/>
  <c r="G992" i="1"/>
  <c r="D992" i="1"/>
  <c r="C992" i="1"/>
  <c r="D991" i="1"/>
  <c r="G991" i="1" s="1"/>
  <c r="C991" i="1"/>
  <c r="H989" i="1"/>
  <c r="D989" i="1"/>
  <c r="G989" i="1" s="1"/>
  <c r="C989" i="1"/>
  <c r="D988" i="1"/>
  <c r="H988" i="1" s="1"/>
  <c r="C988" i="1"/>
  <c r="D987" i="1"/>
  <c r="G987" i="1" s="1"/>
  <c r="C987" i="1"/>
  <c r="D986" i="1"/>
  <c r="H986" i="1" s="1"/>
  <c r="C986" i="1"/>
  <c r="H983" i="1"/>
  <c r="D983" i="1"/>
  <c r="G983" i="1" s="1"/>
  <c r="C983" i="1"/>
  <c r="H982" i="1"/>
  <c r="G982" i="1"/>
  <c r="D982" i="1"/>
  <c r="C982" i="1"/>
  <c r="H981" i="1"/>
  <c r="D981" i="1"/>
  <c r="G981" i="1" s="1"/>
  <c r="C981" i="1"/>
  <c r="H980" i="1"/>
  <c r="G980" i="1"/>
  <c r="D980" i="1"/>
  <c r="C980" i="1"/>
  <c r="H979" i="1"/>
  <c r="D979" i="1"/>
  <c r="G979" i="1" s="1"/>
  <c r="C979" i="1"/>
  <c r="H978" i="1"/>
  <c r="G978" i="1"/>
  <c r="D978" i="1"/>
  <c r="C978" i="1"/>
  <c r="H977" i="1"/>
  <c r="D977" i="1"/>
  <c r="G977" i="1" s="1"/>
  <c r="C977" i="1"/>
  <c r="H976" i="1"/>
  <c r="G976" i="1"/>
  <c r="D976" i="1"/>
  <c r="C976" i="1"/>
  <c r="H975" i="1"/>
  <c r="D975" i="1"/>
  <c r="G975" i="1" s="1"/>
  <c r="C975" i="1"/>
  <c r="H974" i="1"/>
  <c r="G974" i="1"/>
  <c r="D974" i="1"/>
  <c r="C974" i="1"/>
  <c r="H973" i="1"/>
  <c r="D973" i="1"/>
  <c r="G973" i="1" s="1"/>
  <c r="C973" i="1"/>
  <c r="H972" i="1"/>
  <c r="G972" i="1"/>
  <c r="D972" i="1"/>
  <c r="C972" i="1"/>
  <c r="H971" i="1"/>
  <c r="D971" i="1"/>
  <c r="G971" i="1" s="1"/>
  <c r="C971" i="1"/>
  <c r="H970" i="1"/>
  <c r="G970" i="1"/>
  <c r="D970" i="1"/>
  <c r="C970" i="1"/>
  <c r="H969" i="1"/>
  <c r="D969" i="1"/>
  <c r="G969" i="1" s="1"/>
  <c r="C969" i="1"/>
  <c r="H968" i="1"/>
  <c r="G968" i="1"/>
  <c r="D968" i="1"/>
  <c r="C968" i="1"/>
  <c r="H967" i="1"/>
  <c r="D967" i="1"/>
  <c r="G967" i="1" s="1"/>
  <c r="C967" i="1"/>
  <c r="H966" i="1"/>
  <c r="G966" i="1"/>
  <c r="D966" i="1"/>
  <c r="C966" i="1"/>
  <c r="H965" i="1"/>
  <c r="D965" i="1"/>
  <c r="G965" i="1" s="1"/>
  <c r="C965" i="1"/>
  <c r="H964" i="1"/>
  <c r="G964" i="1"/>
  <c r="D964" i="1"/>
  <c r="C964" i="1"/>
  <c r="H963" i="1"/>
  <c r="D963" i="1"/>
  <c r="G963" i="1" s="1"/>
  <c r="C963" i="1"/>
  <c r="H962" i="1"/>
  <c r="G962" i="1"/>
  <c r="D962" i="1"/>
  <c r="C962" i="1"/>
  <c r="H961" i="1"/>
  <c r="D961" i="1"/>
  <c r="G961" i="1" s="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D948" i="1"/>
  <c r="H948" i="1" s="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D822" i="1"/>
  <c r="G822" i="1" s="1"/>
  <c r="C822" i="1"/>
  <c r="D821" i="1"/>
  <c r="H821" i="1" s="1"/>
  <c r="C821" i="1"/>
  <c r="H820" i="1"/>
  <c r="G820" i="1"/>
  <c r="D820" i="1"/>
  <c r="C820" i="1"/>
  <c r="D819" i="1"/>
  <c r="H819" i="1" s="1"/>
  <c r="C819" i="1"/>
  <c r="H818" i="1"/>
  <c r="G818" i="1"/>
  <c r="D818" i="1"/>
  <c r="C818" i="1"/>
  <c r="D817" i="1"/>
  <c r="H817" i="1" s="1"/>
  <c r="C817" i="1"/>
  <c r="H816" i="1"/>
  <c r="G816" i="1"/>
  <c r="D816" i="1"/>
  <c r="C816" i="1"/>
  <c r="H815" i="1"/>
  <c r="G815" i="1"/>
  <c r="D815" i="1"/>
  <c r="C815" i="1"/>
  <c r="D814" i="1"/>
  <c r="H814" i="1" s="1"/>
  <c r="C814" i="1"/>
  <c r="H813" i="1"/>
  <c r="G813" i="1"/>
  <c r="D813" i="1"/>
  <c r="C813" i="1"/>
  <c r="D812" i="1"/>
  <c r="H812" i="1" s="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D757" i="1"/>
  <c r="H757" i="1" s="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D718" i="1"/>
  <c r="H718" i="1" s="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D688" i="1"/>
  <c r="H688" i="1" s="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G658" i="1"/>
  <c r="D658" i="1"/>
  <c r="H658" i="1" s="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D645" i="1"/>
  <c r="H645" i="1" s="1"/>
  <c r="C645" i="1"/>
  <c r="D644" i="1"/>
  <c r="H644" i="1" s="1"/>
  <c r="C644" i="1"/>
  <c r="D643" i="1"/>
  <c r="H643" i="1" s="1"/>
  <c r="C643" i="1"/>
  <c r="D642" i="1"/>
  <c r="G642" i="1" s="1"/>
  <c r="C642" i="1"/>
  <c r="D641" i="1"/>
  <c r="H641" i="1" s="1"/>
  <c r="C641" i="1"/>
  <c r="C638" i="1"/>
  <c r="C637" i="1"/>
  <c r="D632" i="1"/>
  <c r="H632" i="1" s="1"/>
  <c r="C632" i="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G600" i="1"/>
  <c r="D600" i="1"/>
  <c r="H600" i="1" s="1"/>
  <c r="C600" i="1"/>
  <c r="D599" i="1"/>
  <c r="H599" i="1" s="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C413" i="1"/>
  <c r="C412"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H371" i="1" s="1"/>
  <c r="C371" i="1"/>
  <c r="D370" i="1"/>
  <c r="H370" i="1" s="1"/>
  <c r="C370" i="1"/>
  <c r="D369" i="1"/>
  <c r="H369" i="1" s="1"/>
  <c r="C369" i="1"/>
  <c r="H368" i="1"/>
  <c r="G368" i="1"/>
  <c r="D368" i="1"/>
  <c r="C368" i="1"/>
  <c r="D367" i="1"/>
  <c r="H367" i="1" s="1"/>
  <c r="C367" i="1"/>
  <c r="D366" i="1"/>
  <c r="H366" i="1" s="1"/>
  <c r="C366" i="1"/>
  <c r="H365" i="1"/>
  <c r="G365" i="1"/>
  <c r="D365" i="1"/>
  <c r="C365" i="1"/>
  <c r="D364" i="1"/>
  <c r="H364" i="1" s="1"/>
  <c r="C364" i="1"/>
  <c r="H363" i="1"/>
  <c r="D363" i="1"/>
  <c r="G363" i="1" s="1"/>
  <c r="C363" i="1"/>
  <c r="H362" i="1"/>
  <c r="G362" i="1"/>
  <c r="D362" i="1"/>
  <c r="C362" i="1"/>
  <c r="H361" i="1"/>
  <c r="D361" i="1"/>
  <c r="G361" i="1" s="1"/>
  <c r="C361" i="1"/>
  <c r="H360" i="1"/>
  <c r="G360" i="1"/>
  <c r="D360" i="1"/>
  <c r="C360" i="1"/>
  <c r="D359" i="1"/>
  <c r="G359" i="1" s="1"/>
  <c r="C359" i="1"/>
  <c r="D357" i="1"/>
  <c r="H357" i="1" s="1"/>
  <c r="C357" i="1"/>
  <c r="H356" i="1"/>
  <c r="G356" i="1"/>
  <c r="D356" i="1"/>
  <c r="C356" i="1"/>
  <c r="D355" i="1"/>
  <c r="H355" i="1" s="1"/>
  <c r="C355" i="1"/>
  <c r="H354" i="1"/>
  <c r="G354" i="1"/>
  <c r="D354" i="1"/>
  <c r="C354" i="1"/>
  <c r="H353" i="1"/>
  <c r="G353" i="1"/>
  <c r="D353" i="1"/>
  <c r="C353" i="1"/>
  <c r="H352" i="1"/>
  <c r="G352" i="1"/>
  <c r="D352" i="1"/>
  <c r="C352" i="1"/>
  <c r="D351" i="1"/>
  <c r="H351" i="1" s="1"/>
  <c r="C351" i="1"/>
  <c r="H350" i="1"/>
  <c r="G350" i="1"/>
  <c r="D350" i="1"/>
  <c r="C350" i="1"/>
  <c r="H349" i="1"/>
  <c r="G349" i="1"/>
  <c r="D349" i="1"/>
  <c r="C349" i="1"/>
  <c r="H348" i="1"/>
  <c r="G348" i="1"/>
  <c r="D348" i="1"/>
  <c r="C348" i="1"/>
  <c r="H347" i="1"/>
  <c r="G347" i="1"/>
  <c r="D347" i="1"/>
  <c r="C347" i="1"/>
  <c r="H346" i="1"/>
  <c r="D346" i="1"/>
  <c r="G346" i="1" s="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D303" i="1"/>
  <c r="H303" i="1" s="1"/>
  <c r="C303" i="1"/>
  <c r="H302" i="1"/>
  <c r="G302" i="1"/>
  <c r="D302" i="1"/>
  <c r="C302" i="1"/>
  <c r="H301" i="1"/>
  <c r="G301" i="1"/>
  <c r="D301" i="1"/>
  <c r="C301" i="1"/>
  <c r="H300" i="1"/>
  <c r="G300" i="1"/>
  <c r="D300" i="1"/>
  <c r="C300" i="1"/>
  <c r="D299" i="1"/>
  <c r="H299" i="1" s="1"/>
  <c r="C299" i="1"/>
  <c r="H298" i="1"/>
  <c r="G298" i="1"/>
  <c r="D298" i="1"/>
  <c r="C298" i="1"/>
  <c r="H297" i="1"/>
  <c r="G297" i="1"/>
  <c r="D297" i="1"/>
  <c r="C297" i="1"/>
  <c r="D296" i="1"/>
  <c r="H296" i="1" s="1"/>
  <c r="C296" i="1"/>
  <c r="C295" i="1"/>
  <c r="C294" i="1"/>
  <c r="D292" i="1"/>
  <c r="H292" i="1" s="1"/>
  <c r="C292" i="1"/>
  <c r="D291" i="1"/>
  <c r="G291" i="1" s="1"/>
  <c r="C291" i="1"/>
  <c r="D290" i="1"/>
  <c r="H290" i="1" s="1"/>
  <c r="C290" i="1"/>
  <c r="H289" i="1"/>
  <c r="G289" i="1"/>
  <c r="D289" i="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D263" i="1"/>
  <c r="H263" i="1" s="1"/>
  <c r="C263" i="1"/>
  <c r="H262" i="1"/>
  <c r="G262" i="1"/>
  <c r="D262" i="1"/>
  <c r="C262" i="1"/>
  <c r="D261" i="1"/>
  <c r="H261" i="1" s="1"/>
  <c r="C261" i="1"/>
  <c r="D260" i="1"/>
  <c r="H260" i="1" s="1"/>
  <c r="C260" i="1"/>
  <c r="C259" i="1"/>
  <c r="H258" i="1"/>
  <c r="G258" i="1"/>
  <c r="D258" i="1"/>
  <c r="C258" i="1"/>
  <c r="D257" i="1"/>
  <c r="H257" i="1" s="1"/>
  <c r="C257" i="1"/>
  <c r="D256" i="1"/>
  <c r="H256" i="1" s="1"/>
  <c r="C256" i="1"/>
  <c r="D255" i="1"/>
  <c r="H255" i="1" s="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D237" i="1"/>
  <c r="H237" i="1" s="1"/>
  <c r="C237" i="1"/>
  <c r="C236" i="1"/>
  <c r="H235" i="1"/>
  <c r="G235" i="1"/>
  <c r="D235" i="1"/>
  <c r="C235" i="1"/>
  <c r="G234" i="1"/>
  <c r="D234" i="1"/>
  <c r="H234" i="1" s="1"/>
  <c r="C234" i="1"/>
  <c r="D233" i="1"/>
  <c r="H233" i="1" s="1"/>
  <c r="C233" i="1"/>
  <c r="C232" i="1"/>
  <c r="H231" i="1"/>
  <c r="G231" i="1"/>
  <c r="D231" i="1"/>
  <c r="C231" i="1"/>
  <c r="H230" i="1"/>
  <c r="G230" i="1"/>
  <c r="D230" i="1"/>
  <c r="C230" i="1"/>
  <c r="H229" i="1"/>
  <c r="G229" i="1"/>
  <c r="D229" i="1"/>
  <c r="C229" i="1"/>
  <c r="D228" i="1"/>
  <c r="H228" i="1" s="1"/>
  <c r="C228"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D209" i="1"/>
  <c r="H209" i="1" s="1"/>
  <c r="C209" i="1"/>
  <c r="H208" i="1"/>
  <c r="G208" i="1"/>
  <c r="D208" i="1"/>
  <c r="C208" i="1"/>
  <c r="D207" i="1"/>
  <c r="H207" i="1" s="1"/>
  <c r="C207" i="1"/>
  <c r="D206" i="1"/>
  <c r="H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G191" i="1"/>
  <c r="D191" i="1"/>
  <c r="H191" i="1" s="1"/>
  <c r="C191" i="1"/>
  <c r="D190" i="1"/>
  <c r="H190" i="1" s="1"/>
  <c r="C190" i="1"/>
  <c r="H189" i="1"/>
  <c r="G189" i="1"/>
  <c r="D189" i="1"/>
  <c r="C189" i="1"/>
  <c r="D188" i="1"/>
  <c r="H188" i="1" s="1"/>
  <c r="C188" i="1"/>
  <c r="H187" i="1"/>
  <c r="D187" i="1"/>
  <c r="G187" i="1" s="1"/>
  <c r="C187" i="1"/>
  <c r="H186" i="1"/>
  <c r="G186" i="1"/>
  <c r="D186" i="1"/>
  <c r="C186" i="1"/>
  <c r="D185" i="1"/>
  <c r="H185" i="1" s="1"/>
  <c r="C185" i="1"/>
  <c r="D184" i="1"/>
  <c r="H184" i="1" s="1"/>
  <c r="C184" i="1"/>
  <c r="H183" i="1"/>
  <c r="G183" i="1"/>
  <c r="D183" i="1"/>
  <c r="C183" i="1"/>
  <c r="H182" i="1"/>
  <c r="G182" i="1"/>
  <c r="D182" i="1"/>
  <c r="C182" i="1"/>
  <c r="D181" i="1"/>
  <c r="H181" i="1" s="1"/>
  <c r="C181" i="1"/>
  <c r="D180" i="1"/>
  <c r="H180" i="1" s="1"/>
  <c r="C180" i="1"/>
  <c r="H179" i="1"/>
  <c r="G179" i="1"/>
  <c r="D179" i="1"/>
  <c r="C179" i="1"/>
  <c r="G178" i="1"/>
  <c r="D178" i="1"/>
  <c r="H178" i="1" s="1"/>
  <c r="C178" i="1"/>
  <c r="H177" i="1"/>
  <c r="G177" i="1"/>
  <c r="D177" i="1"/>
  <c r="C177" i="1"/>
  <c r="D176" i="1"/>
  <c r="G176" i="1" s="1"/>
  <c r="C176" i="1"/>
  <c r="D175" i="1"/>
  <c r="H175" i="1" s="1"/>
  <c r="C175" i="1"/>
  <c r="H174" i="1"/>
  <c r="D174" i="1"/>
  <c r="G174" i="1" s="1"/>
  <c r="C174" i="1"/>
  <c r="D173" i="1"/>
  <c r="H173" i="1" s="1"/>
  <c r="C173" i="1"/>
  <c r="D172" i="1"/>
  <c r="G172" i="1" s="1"/>
  <c r="C172" i="1"/>
  <c r="H171" i="1"/>
  <c r="G171" i="1"/>
  <c r="D171" i="1"/>
  <c r="C171" i="1"/>
  <c r="H170" i="1"/>
  <c r="D170" i="1"/>
  <c r="G170" i="1" s="1"/>
  <c r="C170" i="1"/>
  <c r="D169" i="1"/>
  <c r="H169" i="1" s="1"/>
  <c r="C169" i="1"/>
  <c r="H168" i="1"/>
  <c r="D168" i="1"/>
  <c r="G168" i="1" s="1"/>
  <c r="C168" i="1"/>
  <c r="H167" i="1"/>
  <c r="G167" i="1"/>
  <c r="D167" i="1"/>
  <c r="C167" i="1"/>
  <c r="D166" i="1"/>
  <c r="G166" i="1" s="1"/>
  <c r="C166" i="1"/>
  <c r="C165" i="1"/>
  <c r="D164" i="1"/>
  <c r="G164" i="1" s="1"/>
  <c r="C164" i="1"/>
  <c r="D163" i="1"/>
  <c r="H163" i="1" s="1"/>
  <c r="C163" i="1"/>
  <c r="H162" i="1"/>
  <c r="G162" i="1"/>
  <c r="D162" i="1"/>
  <c r="C162" i="1"/>
  <c r="D161" i="1"/>
  <c r="H161" i="1" s="1"/>
  <c r="C161" i="1"/>
  <c r="D160" i="1"/>
  <c r="G160" i="1" s="1"/>
  <c r="C160" i="1"/>
  <c r="C159" i="1"/>
  <c r="H158" i="1"/>
  <c r="G158" i="1"/>
  <c r="D158" i="1"/>
  <c r="C158" i="1"/>
  <c r="D157" i="1"/>
  <c r="H157" i="1" s="1"/>
  <c r="C157" i="1"/>
  <c r="H156" i="1"/>
  <c r="G156" i="1"/>
  <c r="D156" i="1"/>
  <c r="C156" i="1"/>
  <c r="D155" i="1"/>
  <c r="H155" i="1" s="1"/>
  <c r="C155" i="1"/>
  <c r="H154" i="1"/>
  <c r="G154" i="1"/>
  <c r="D154" i="1"/>
  <c r="C154" i="1"/>
  <c r="H153" i="1"/>
  <c r="G153" i="1"/>
  <c r="D153" i="1"/>
  <c r="C153" i="1"/>
  <c r="H152" i="1"/>
  <c r="G152" i="1"/>
  <c r="D152" i="1"/>
  <c r="C152" i="1"/>
  <c r="H151" i="1"/>
  <c r="G151" i="1"/>
  <c r="D151" i="1"/>
  <c r="C151" i="1"/>
  <c r="D150" i="1"/>
  <c r="H150" i="1" s="1"/>
  <c r="C150" i="1"/>
  <c r="D149" i="1"/>
  <c r="H149" i="1" s="1"/>
  <c r="C149" i="1"/>
  <c r="C148" i="1"/>
  <c r="D146" i="1"/>
  <c r="H146" i="1" s="1"/>
  <c r="C146" i="1"/>
  <c r="D145" i="1"/>
  <c r="G145" i="1" s="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6" i="1" s="1"/>
  <c r="C136" i="1"/>
  <c r="D135" i="1"/>
  <c r="H134" i="1"/>
  <c r="G134" i="1"/>
  <c r="D134" i="1"/>
  <c r="C134" i="1"/>
  <c r="H133" i="1"/>
  <c r="G133" i="1"/>
  <c r="D133" i="1"/>
  <c r="C133" i="1"/>
  <c r="H132" i="1"/>
  <c r="G132" i="1"/>
  <c r="D132" i="1"/>
  <c r="C132" i="1"/>
  <c r="H131" i="1"/>
  <c r="G131" i="1"/>
  <c r="D131" i="1"/>
  <c r="C131" i="1"/>
  <c r="C130" i="1"/>
  <c r="H129" i="1"/>
  <c r="C129" i="1"/>
  <c r="H128" i="1"/>
  <c r="G128" i="1"/>
  <c r="D128" i="1"/>
  <c r="C128" i="1"/>
  <c r="H127" i="1"/>
  <c r="G127" i="1"/>
  <c r="D127" i="1"/>
  <c r="C127" i="1"/>
  <c r="H126" i="1"/>
  <c r="G126" i="1"/>
  <c r="D126" i="1"/>
  <c r="C126" i="1"/>
  <c r="H125" i="1"/>
  <c r="G125" i="1"/>
  <c r="D125" i="1"/>
  <c r="C125" i="1"/>
  <c r="H124" i="1"/>
  <c r="G124" i="1"/>
  <c r="C124" i="1"/>
  <c r="H123" i="1"/>
  <c r="G123" i="1"/>
  <c r="D123" i="1"/>
  <c r="C123" i="1"/>
  <c r="H122" i="1"/>
  <c r="G122" i="1"/>
  <c r="D122" i="1"/>
  <c r="C122" i="1"/>
  <c r="H121" i="1"/>
  <c r="G121" i="1"/>
  <c r="D121" i="1"/>
  <c r="C121" i="1"/>
  <c r="H119" i="1"/>
  <c r="G119" i="1"/>
  <c r="D119" i="1"/>
  <c r="C119" i="1"/>
  <c r="G118" i="1"/>
  <c r="D118" i="1"/>
  <c r="H118" i="1" s="1"/>
  <c r="C118" i="1"/>
  <c r="D117" i="1"/>
  <c r="H117" i="1" s="1"/>
  <c r="C117" i="1"/>
  <c r="D116" i="1"/>
  <c r="H116" i="1" s="1"/>
  <c r="C116" i="1"/>
  <c r="H115" i="1"/>
  <c r="G115" i="1"/>
  <c r="D115" i="1"/>
  <c r="C115" i="1"/>
  <c r="H114" i="1"/>
  <c r="G114" i="1"/>
  <c r="D114" i="1"/>
  <c r="C114" i="1"/>
  <c r="H113" i="1"/>
  <c r="G113" i="1"/>
  <c r="D113" i="1"/>
  <c r="C113" i="1"/>
  <c r="H112" i="1"/>
  <c r="G112" i="1"/>
  <c r="D112" i="1"/>
  <c r="C112" i="1"/>
  <c r="H111" i="1"/>
  <c r="G111" i="1"/>
  <c r="D111" i="1"/>
  <c r="C111" i="1"/>
  <c r="H110" i="1"/>
  <c r="D110" i="1"/>
  <c r="G110" i="1" s="1"/>
  <c r="C110" i="1"/>
  <c r="H109" i="1"/>
  <c r="G109" i="1"/>
  <c r="D109" i="1"/>
  <c r="C109" i="1"/>
  <c r="D108" i="1"/>
  <c r="G108" i="1" s="1"/>
  <c r="C108" i="1"/>
  <c r="D107" i="1"/>
  <c r="H107" i="1" s="1"/>
  <c r="C107" i="1"/>
  <c r="H106" i="1"/>
  <c r="D106" i="1"/>
  <c r="G106" i="1" s="1"/>
  <c r="C106" i="1"/>
  <c r="H105" i="1"/>
  <c r="G105" i="1"/>
  <c r="D105" i="1"/>
  <c r="C105" i="1"/>
  <c r="H104" i="1"/>
  <c r="G104" i="1"/>
  <c r="D104" i="1"/>
  <c r="C104" i="1"/>
  <c r="D103" i="1"/>
  <c r="H103" i="1" s="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D93" i="1"/>
  <c r="G93" i="1" s="1"/>
  <c r="C93" i="1"/>
  <c r="H92" i="1"/>
  <c r="G92" i="1"/>
  <c r="D92" i="1"/>
  <c r="C92" i="1"/>
  <c r="H91" i="1"/>
  <c r="G91" i="1"/>
  <c r="D91" i="1"/>
  <c r="C91" i="1"/>
  <c r="D90" i="1"/>
  <c r="H90" i="1" s="1"/>
  <c r="C90" i="1"/>
  <c r="D89" i="1"/>
  <c r="G89" i="1" s="1"/>
  <c r="C89" i="1"/>
  <c r="D88" i="1"/>
  <c r="H88" i="1" s="1"/>
  <c r="C88" i="1"/>
  <c r="D87" i="1"/>
  <c r="G87" i="1" s="1"/>
  <c r="C87" i="1"/>
  <c r="H86" i="1"/>
  <c r="G86" i="1"/>
  <c r="D86" i="1"/>
  <c r="C86" i="1"/>
  <c r="H85" i="1"/>
  <c r="G85" i="1"/>
  <c r="D85" i="1"/>
  <c r="C85" i="1"/>
  <c r="H84" i="1"/>
  <c r="G84" i="1"/>
  <c r="D84" i="1"/>
  <c r="C84" i="1"/>
  <c r="H83" i="1"/>
  <c r="D83" i="1"/>
  <c r="G83" i="1" s="1"/>
  <c r="C83" i="1"/>
  <c r="D82" i="1"/>
  <c r="H82" i="1" s="1"/>
  <c r="C82" i="1"/>
  <c r="D81" i="1"/>
  <c r="H81" i="1" s="1"/>
  <c r="C81" i="1"/>
  <c r="H80" i="1"/>
  <c r="G80" i="1"/>
  <c r="D80" i="1"/>
  <c r="C80" i="1"/>
  <c r="D79" i="1"/>
  <c r="H79" i="1" s="1"/>
  <c r="C79" i="1"/>
  <c r="H77" i="1"/>
  <c r="G77" i="1"/>
  <c r="D77" i="1"/>
  <c r="C77" i="1"/>
  <c r="H76" i="1"/>
  <c r="G76" i="1"/>
  <c r="D76" i="1"/>
  <c r="C76" i="1"/>
  <c r="H75" i="1"/>
  <c r="G75" i="1"/>
  <c r="D75" i="1"/>
  <c r="C75" i="1"/>
  <c r="H74" i="1"/>
  <c r="G74" i="1"/>
  <c r="D74" i="1"/>
  <c r="C74" i="1"/>
  <c r="H73" i="1"/>
  <c r="G73" i="1"/>
  <c r="D73" i="1"/>
  <c r="C73" i="1"/>
  <c r="H72" i="1"/>
  <c r="G72" i="1"/>
  <c r="D72" i="1"/>
  <c r="C72" i="1"/>
  <c r="D71" i="1"/>
  <c r="H71" i="1" s="1"/>
  <c r="C71"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G57" i="1"/>
  <c r="D57" i="1"/>
  <c r="H57" i="1" s="1"/>
  <c r="C57" i="1"/>
  <c r="D56" i="1"/>
  <c r="H56" i="1" s="1"/>
  <c r="C56" i="1"/>
  <c r="D55" i="1"/>
  <c r="G55" i="1" s="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D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G27" i="1"/>
  <c r="D27" i="1"/>
  <c r="H27" i="1" s="1"/>
  <c r="C27" i="1"/>
  <c r="H26" i="1"/>
  <c r="G26" i="1"/>
  <c r="D26" i="1"/>
  <c r="C26" i="1"/>
  <c r="G25" i="1"/>
  <c r="D25" i="1"/>
  <c r="H25" i="1" s="1"/>
  <c r="C25" i="1"/>
  <c r="H24" i="1"/>
  <c r="G24" i="1"/>
  <c r="D24" i="1"/>
  <c r="C24" i="1"/>
  <c r="D23" i="1"/>
  <c r="H23" i="1" s="1"/>
  <c r="C23" i="1"/>
  <c r="H22" i="1"/>
  <c r="G22" i="1"/>
  <c r="D22" i="1"/>
  <c r="C22" i="1"/>
  <c r="H21" i="1"/>
  <c r="G21" i="1"/>
  <c r="D21" i="1"/>
  <c r="C21" i="1"/>
  <c r="D20" i="1"/>
  <c r="H20" i="1" s="1"/>
  <c r="C20" i="1"/>
  <c r="D19" i="1"/>
  <c r="G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D11" i="1"/>
  <c r="G11" i="1" s="1"/>
  <c r="C11" i="1"/>
  <c r="H10" i="1"/>
  <c r="G10" i="1"/>
  <c r="D10" i="1"/>
  <c r="C10" i="1"/>
  <c r="H9" i="1"/>
  <c r="D9" i="1"/>
  <c r="G9" i="1" s="1"/>
  <c r="C9" i="1"/>
  <c r="D8" i="1"/>
  <c r="H8" i="1" s="1"/>
  <c r="C8" i="1"/>
  <c r="D7" i="1"/>
  <c r="G7" i="1" s="1"/>
  <c r="C7" i="1"/>
  <c r="G6" i="1"/>
  <c r="D6" i="1"/>
  <c r="H6" i="1" s="1"/>
  <c r="C6" i="1"/>
  <c r="D5" i="1"/>
  <c r="G5" i="1" s="1"/>
  <c r="C5" i="1"/>
  <c r="C4" i="1"/>
  <c r="D1236" i="1" l="1"/>
  <c r="G1236" i="1" s="1"/>
  <c r="F259" i="5"/>
  <c r="G1471" i="1"/>
  <c r="H55" i="1"/>
  <c r="G1511" i="1"/>
  <c r="G1378" i="1"/>
  <c r="H1223" i="1"/>
  <c r="E287" i="9"/>
  <c r="B287" i="9" s="1"/>
  <c r="E294" i="9"/>
  <c r="B294" i="9" s="1"/>
  <c r="G1263" i="1"/>
  <c r="G1264" i="1"/>
  <c r="H1243" i="1"/>
  <c r="G1235" i="1"/>
  <c r="H1235" i="1"/>
  <c r="G1237" i="1"/>
  <c r="G1231" i="1"/>
  <c r="E245" i="5"/>
  <c r="D1222" i="1" s="1"/>
  <c r="H1222" i="1" s="1"/>
  <c r="E283" i="9"/>
  <c r="B283" i="9" s="1"/>
  <c r="G1232" i="1"/>
  <c r="G1215" i="1"/>
  <c r="F239" i="5"/>
  <c r="D1216" i="1"/>
  <c r="H1206" i="1"/>
  <c r="G1201" i="1"/>
  <c r="D1183" i="1"/>
  <c r="E309" i="9"/>
  <c r="B309" i="9" s="1"/>
  <c r="H1165" i="1"/>
  <c r="H1163" i="1"/>
  <c r="H1160" i="1"/>
  <c r="H1157" i="1"/>
  <c r="F180" i="5"/>
  <c r="G1154" i="1"/>
  <c r="H1155" i="1"/>
  <c r="G1148" i="1"/>
  <c r="H1151" i="1"/>
  <c r="H1145" i="1"/>
  <c r="H1143" i="1"/>
  <c r="G1142" i="1"/>
  <c r="H1141" i="1"/>
  <c r="H1137" i="1"/>
  <c r="H1117" i="1"/>
  <c r="H1113" i="1"/>
  <c r="D1056" i="1"/>
  <c r="G1056" i="1" s="1"/>
  <c r="H1056" i="1"/>
  <c r="G1054" i="1"/>
  <c r="D1048" i="1"/>
  <c r="G1050" i="1"/>
  <c r="H993" i="1"/>
  <c r="D1007" i="1"/>
  <c r="G1007" i="1" s="1"/>
  <c r="G1012" i="1"/>
  <c r="G1006" i="1"/>
  <c r="H1005" i="1"/>
  <c r="G996" i="1"/>
  <c r="H1030" i="1"/>
  <c r="H1033" i="1"/>
  <c r="G1032" i="1"/>
  <c r="H1026" i="1"/>
  <c r="F45" i="5"/>
  <c r="H1025" i="1"/>
  <c r="H1023" i="1"/>
  <c r="H1020" i="1"/>
  <c r="H1019" i="1"/>
  <c r="H1003" i="1"/>
  <c r="G1002" i="1"/>
  <c r="G1000" i="1"/>
  <c r="H997" i="1"/>
  <c r="F19" i="5"/>
  <c r="E12" i="5"/>
  <c r="D990" i="1" s="1"/>
  <c r="H999" i="1"/>
  <c r="G998" i="1"/>
  <c r="H991" i="1"/>
  <c r="G988" i="1"/>
  <c r="G986" i="1"/>
  <c r="H987" i="1"/>
  <c r="D1300" i="1"/>
  <c r="H1300" i="1" s="1"/>
  <c r="G1301" i="1"/>
  <c r="H1423" i="1"/>
  <c r="F129" i="6"/>
  <c r="F130" i="6"/>
  <c r="G1416" i="1"/>
  <c r="H1407" i="1"/>
  <c r="H1405" i="1"/>
  <c r="F107" i="6"/>
  <c r="G1382" i="1"/>
  <c r="G1380" i="1"/>
  <c r="E35" i="6"/>
  <c r="F28" i="6"/>
  <c r="G1324" i="1"/>
  <c r="I36" i="3"/>
  <c r="G1560" i="1"/>
  <c r="G1578" i="1"/>
  <c r="G1576" i="1"/>
  <c r="H1551" i="1"/>
  <c r="H1535" i="1"/>
  <c r="G1534" i="1"/>
  <c r="H1530" i="1"/>
  <c r="G1530" i="1"/>
  <c r="D24" i="8"/>
  <c r="C1499" i="1" s="1"/>
  <c r="G1499" i="1" s="1"/>
  <c r="H1515" i="1"/>
  <c r="G1510" i="1"/>
  <c r="H1509" i="1"/>
  <c r="H1507" i="1"/>
  <c r="H1504" i="1"/>
  <c r="H1501" i="1"/>
  <c r="D6" i="8"/>
  <c r="C1481" i="1" s="1"/>
  <c r="H1481" i="1" s="1"/>
  <c r="G631" i="1"/>
  <c r="G292" i="1"/>
  <c r="H291" i="1"/>
  <c r="E643" i="4"/>
  <c r="F643" i="4" s="1"/>
  <c r="G757" i="1"/>
  <c r="G948" i="1"/>
  <c r="E144" i="9"/>
  <c r="B144" i="9" s="1"/>
  <c r="H822" i="1"/>
  <c r="G821" i="1"/>
  <c r="G819" i="1"/>
  <c r="G817" i="1"/>
  <c r="G814" i="1"/>
  <c r="G812" i="1"/>
  <c r="G718" i="1"/>
  <c r="G688" i="1"/>
  <c r="E275" i="9"/>
  <c r="B275" i="9" s="1"/>
  <c r="G644" i="1"/>
  <c r="G643" i="1"/>
  <c r="H642" i="1"/>
  <c r="G645" i="1"/>
  <c r="G641" i="1"/>
  <c r="G632" i="1"/>
  <c r="G413" i="1"/>
  <c r="H413" i="1"/>
  <c r="G290" i="1"/>
  <c r="E644" i="4"/>
  <c r="D638" i="1" s="1"/>
  <c r="G412" i="1"/>
  <c r="G288" i="1"/>
  <c r="D411" i="1"/>
  <c r="G599" i="1"/>
  <c r="E593" i="4"/>
  <c r="D587" i="1" s="1"/>
  <c r="G371" i="1"/>
  <c r="E363" i="4"/>
  <c r="D358" i="1" s="1"/>
  <c r="G370" i="1"/>
  <c r="G369" i="1"/>
  <c r="G367" i="1"/>
  <c r="G364" i="1"/>
  <c r="G366" i="1"/>
  <c r="H359" i="1"/>
  <c r="F364" i="4"/>
  <c r="G357" i="1"/>
  <c r="F356" i="4"/>
  <c r="G351" i="1"/>
  <c r="G355" i="1"/>
  <c r="E350" i="4"/>
  <c r="D345" i="1" s="1"/>
  <c r="D236" i="1"/>
  <c r="G237" i="1"/>
  <c r="G259" i="1"/>
  <c r="H259" i="1"/>
  <c r="G263" i="1"/>
  <c r="F264" i="4"/>
  <c r="F263" i="4"/>
  <c r="G261" i="1"/>
  <c r="G260" i="1"/>
  <c r="G257" i="1"/>
  <c r="G255" i="1"/>
  <c r="E69" i="9"/>
  <c r="B69" i="9" s="1"/>
  <c r="G256" i="1"/>
  <c r="G232" i="1"/>
  <c r="H232" i="1"/>
  <c r="G233" i="1"/>
  <c r="H227" i="1"/>
  <c r="G227" i="1"/>
  <c r="G228" i="1"/>
  <c r="G206" i="1"/>
  <c r="G209" i="1"/>
  <c r="F210" i="4"/>
  <c r="G207" i="1"/>
  <c r="G190" i="1"/>
  <c r="G188" i="1"/>
  <c r="F223" i="9"/>
  <c r="B223" i="9" s="1"/>
  <c r="F188" i="4"/>
  <c r="G184" i="1"/>
  <c r="G185" i="1"/>
  <c r="F221" i="9"/>
  <c r="B221" i="9" s="1"/>
  <c r="E45" i="9"/>
  <c r="G181" i="1"/>
  <c r="G180" i="1"/>
  <c r="E44" i="9"/>
  <c r="B44" i="9" s="1"/>
  <c r="F177" i="4"/>
  <c r="H176" i="1"/>
  <c r="G175" i="1"/>
  <c r="G173" i="1"/>
  <c r="H172" i="1"/>
  <c r="G169" i="1"/>
  <c r="H166" i="1"/>
  <c r="D165" i="1"/>
  <c r="E163" i="4"/>
  <c r="D159" i="1" s="1"/>
  <c r="H159" i="1" s="1"/>
  <c r="H164" i="1"/>
  <c r="G163" i="1"/>
  <c r="H160" i="1"/>
  <c r="E41" i="9"/>
  <c r="B41" i="9" s="1"/>
  <c r="G161" i="1"/>
  <c r="F164" i="4"/>
  <c r="G155" i="1"/>
  <c r="G157" i="1"/>
  <c r="G149" i="1"/>
  <c r="E152" i="4"/>
  <c r="D148" i="1" s="1"/>
  <c r="G150" i="1"/>
  <c r="G299" i="1"/>
  <c r="G303" i="1"/>
  <c r="F304" i="4"/>
  <c r="D295" i="1"/>
  <c r="G296" i="1"/>
  <c r="E299" i="4"/>
  <c r="D294" i="1" s="1"/>
  <c r="G146" i="1"/>
  <c r="H145" i="1"/>
  <c r="G136" i="1"/>
  <c r="G116" i="1"/>
  <c r="G117" i="1"/>
  <c r="H108" i="1"/>
  <c r="E38" i="9"/>
  <c r="B38" i="9" s="1"/>
  <c r="F217" i="9"/>
  <c r="B217" i="9" s="1"/>
  <c r="F112" i="4"/>
  <c r="G107" i="1"/>
  <c r="G103" i="1"/>
  <c r="H93" i="1"/>
  <c r="G90" i="1"/>
  <c r="H89" i="1"/>
  <c r="H87" i="1"/>
  <c r="G88" i="1"/>
  <c r="F91" i="4"/>
  <c r="G82" i="1"/>
  <c r="E82" i="4"/>
  <c r="D78" i="1" s="1"/>
  <c r="G79" i="1"/>
  <c r="G81" i="1"/>
  <c r="H70" i="1"/>
  <c r="G70" i="1"/>
  <c r="G71" i="1"/>
  <c r="E34" i="9"/>
  <c r="B34" i="9" s="1"/>
  <c r="E27" i="9"/>
  <c r="B27" i="9" s="1"/>
  <c r="E26" i="9"/>
  <c r="B26" i="9" s="1"/>
  <c r="G56" i="1"/>
  <c r="E50" i="4"/>
  <c r="D46" i="1" s="1"/>
  <c r="G23" i="1"/>
  <c r="H19" i="1"/>
  <c r="G20" i="1"/>
  <c r="H11" i="1"/>
  <c r="G8" i="1"/>
  <c r="H7" i="1"/>
  <c r="H5" i="1"/>
  <c r="G4" i="1"/>
  <c r="E7" i="4"/>
  <c r="D3" i="1" s="1"/>
  <c r="E32" i="9"/>
  <c r="B32" i="9" s="1"/>
  <c r="E300" i="9"/>
  <c r="B300" i="9" s="1"/>
  <c r="E296" i="9"/>
  <c r="B296" i="9" s="1"/>
  <c r="E288" i="9"/>
  <c r="B288" i="9" s="1"/>
  <c r="E286" i="9"/>
  <c r="B286" i="9" s="1"/>
  <c r="E22" i="7"/>
  <c r="E5" i="7" s="1"/>
  <c r="J1455" i="1"/>
  <c r="G1455" i="1"/>
  <c r="I1455" i="1" s="1"/>
  <c r="D22" i="7"/>
  <c r="D5" i="7"/>
  <c r="C1436" i="1" s="1"/>
  <c r="E298" i="9"/>
  <c r="B298" i="9" s="1"/>
  <c r="F215" i="9"/>
  <c r="B215" i="9" s="1"/>
  <c r="E303" i="9"/>
  <c r="B303" i="9" s="1"/>
  <c r="E301" i="9"/>
  <c r="B301" i="9" s="1"/>
  <c r="E33" i="9"/>
  <c r="B33" i="9" s="1"/>
  <c r="H1233" i="1"/>
  <c r="G1233" i="1"/>
  <c r="H1236" i="1"/>
  <c r="H1278" i="1"/>
  <c r="G1278" i="1"/>
  <c r="H1310" i="1"/>
  <c r="G1310" i="1"/>
  <c r="H1342" i="1"/>
  <c r="G1342" i="1"/>
  <c r="G1356" i="1"/>
  <c r="H1356" i="1"/>
  <c r="H1249" i="1"/>
  <c r="G1249" i="1"/>
  <c r="H1252" i="1"/>
  <c r="G1252" i="1"/>
  <c r="G1297" i="1"/>
  <c r="H1297" i="1"/>
  <c r="G1422" i="1"/>
  <c r="H1422" i="1"/>
  <c r="H1431" i="1"/>
  <c r="G1431" i="1"/>
  <c r="G1469" i="1"/>
  <c r="H1469" i="1"/>
  <c r="H1537" i="1"/>
  <c r="G1537" i="1"/>
  <c r="H1258" i="1"/>
  <c r="G1258" i="1"/>
  <c r="G1321" i="1"/>
  <c r="H1321" i="1"/>
  <c r="H1215" i="1"/>
  <c r="H1286" i="1"/>
  <c r="G1286" i="1"/>
  <c r="G1390" i="1"/>
  <c r="H1390" i="1"/>
  <c r="H1231" i="1"/>
  <c r="H1241" i="1"/>
  <c r="G1241" i="1"/>
  <c r="G1273" i="1"/>
  <c r="H1273" i="1"/>
  <c r="G1305" i="1"/>
  <c r="H1305" i="1"/>
  <c r="G1337" i="1"/>
  <c r="H1337" i="1"/>
  <c r="G1372" i="1"/>
  <c r="H1372" i="1"/>
  <c r="H1217" i="1"/>
  <c r="G1217" i="1"/>
  <c r="G1289" i="1"/>
  <c r="H1289" i="1"/>
  <c r="H1211" i="1"/>
  <c r="G1211" i="1"/>
  <c r="H1225" i="1"/>
  <c r="G1225" i="1"/>
  <c r="H1265" i="1"/>
  <c r="G1265" i="1"/>
  <c r="H1318" i="1"/>
  <c r="G1318" i="1"/>
  <c r="H1247" i="1"/>
  <c r="H1257" i="1"/>
  <c r="G1257" i="1"/>
  <c r="H1294" i="1"/>
  <c r="G1294" i="1"/>
  <c r="H1326" i="1"/>
  <c r="G1326" i="1"/>
  <c r="G1358" i="1"/>
  <c r="H1358" i="1"/>
  <c r="I1444" i="1"/>
  <c r="H1212" i="1"/>
  <c r="G1212" i="1"/>
  <c r="H1226" i="1"/>
  <c r="G1226" i="1"/>
  <c r="G1281" i="1"/>
  <c r="H1281" i="1"/>
  <c r="G1313" i="1"/>
  <c r="H1313" i="1"/>
  <c r="H1373" i="1"/>
  <c r="G1373" i="1"/>
  <c r="H1377" i="1"/>
  <c r="G1377" i="1"/>
  <c r="H1220" i="1"/>
  <c r="G1220" i="1"/>
  <c r="G1370" i="1"/>
  <c r="H1370" i="1"/>
  <c r="H1213" i="1"/>
  <c r="H1227" i="1"/>
  <c r="H1242" i="1"/>
  <c r="G1242" i="1"/>
  <c r="H1270" i="1"/>
  <c r="G1270" i="1"/>
  <c r="H1302" i="1"/>
  <c r="G1302" i="1"/>
  <c r="H1334" i="1"/>
  <c r="G1334" i="1"/>
  <c r="G1360" i="1"/>
  <c r="H1360" i="1"/>
  <c r="G1388" i="1"/>
  <c r="H1388" i="1"/>
  <c r="H1433" i="1"/>
  <c r="G1433" i="1"/>
  <c r="I1458" i="1"/>
  <c r="G1218" i="1"/>
  <c r="G1234" i="1"/>
  <c r="G1250" i="1"/>
  <c r="G1266" i="1"/>
  <c r="G1274" i="1"/>
  <c r="G1282" i="1"/>
  <c r="G1290" i="1"/>
  <c r="G1298" i="1"/>
  <c r="G1306" i="1"/>
  <c r="G1314" i="1"/>
  <c r="G1322" i="1"/>
  <c r="G1330" i="1"/>
  <c r="G1338" i="1"/>
  <c r="H1347" i="1"/>
  <c r="G1347" i="1"/>
  <c r="G1374" i="1"/>
  <c r="H1374" i="1"/>
  <c r="H1403" i="1"/>
  <c r="G1403" i="1"/>
  <c r="H1412" i="1"/>
  <c r="G1412" i="1"/>
  <c r="I1448" i="1"/>
  <c r="G1451" i="1"/>
  <c r="J1451" i="1"/>
  <c r="G1454" i="1"/>
  <c r="H1454" i="1"/>
  <c r="H1458" i="1"/>
  <c r="H1484" i="1"/>
  <c r="G1484" i="1"/>
  <c r="G1493" i="1"/>
  <c r="H1493" i="1"/>
  <c r="H1527" i="1"/>
  <c r="G1527" i="1"/>
  <c r="G1531" i="1"/>
  <c r="H1531" i="1"/>
  <c r="G1539" i="1"/>
  <c r="H1539" i="1"/>
  <c r="H1546" i="1"/>
  <c r="G1546" i="1"/>
  <c r="H1564" i="1"/>
  <c r="G1564" i="1"/>
  <c r="H1438" i="1"/>
  <c r="G1438" i="1"/>
  <c r="D44" i="4"/>
  <c r="F45" i="4"/>
  <c r="G1209" i="1"/>
  <c r="G1223" i="1"/>
  <c r="G1239" i="1"/>
  <c r="G1255" i="1"/>
  <c r="H1269" i="1"/>
  <c r="H1277" i="1"/>
  <c r="H1285" i="1"/>
  <c r="H1293" i="1"/>
  <c r="G1299" i="1"/>
  <c r="H1301" i="1"/>
  <c r="H1309" i="1"/>
  <c r="H1317" i="1"/>
  <c r="H1325" i="1"/>
  <c r="H1333" i="1"/>
  <c r="H1341" i="1"/>
  <c r="G1344" i="1"/>
  <c r="H1357" i="1"/>
  <c r="G1357" i="1"/>
  <c r="H1361" i="1"/>
  <c r="G1361" i="1"/>
  <c r="H1371" i="1"/>
  <c r="G1371" i="1"/>
  <c r="H1393" i="1"/>
  <c r="G1393" i="1"/>
  <c r="G1464" i="1"/>
  <c r="I1464" i="1" s="1"/>
  <c r="H1464" i="1"/>
  <c r="J1464" i="1"/>
  <c r="J1478" i="1"/>
  <c r="G1478" i="1"/>
  <c r="I1478" i="1" s="1"/>
  <c r="H1478" i="1"/>
  <c r="G1485" i="1"/>
  <c r="H1485" i="1"/>
  <c r="G1489" i="1"/>
  <c r="H1489" i="1"/>
  <c r="F89" i="6"/>
  <c r="C1383" i="1"/>
  <c r="D49" i="8"/>
  <c r="C1550" i="1"/>
  <c r="G1230" i="1"/>
  <c r="G1246" i="1"/>
  <c r="G1262" i="1"/>
  <c r="G1272" i="1"/>
  <c r="G1280" i="1"/>
  <c r="G1288" i="1"/>
  <c r="G1296" i="1"/>
  <c r="G1304" i="1"/>
  <c r="G1312" i="1"/>
  <c r="G1320" i="1"/>
  <c r="G1328" i="1"/>
  <c r="G1336" i="1"/>
  <c r="H1375" i="1"/>
  <c r="G1375" i="1"/>
  <c r="H1425" i="1"/>
  <c r="G1425" i="1"/>
  <c r="J1446" i="1"/>
  <c r="H1446" i="1"/>
  <c r="H1451" i="1"/>
  <c r="H1475" i="1"/>
  <c r="G1475" i="1"/>
  <c r="H1497" i="1"/>
  <c r="G1497" i="1"/>
  <c r="D124" i="4"/>
  <c r="F125" i="4"/>
  <c r="H1465" i="1"/>
  <c r="G1465" i="1"/>
  <c r="J1465" i="1"/>
  <c r="H1355" i="1"/>
  <c r="G1355" i="1"/>
  <c r="G1376" i="1"/>
  <c r="H1376" i="1"/>
  <c r="H1440" i="1"/>
  <c r="J1440" i="1"/>
  <c r="G1440" i="1"/>
  <c r="I1440" i="1" s="1"/>
  <c r="D130" i="1"/>
  <c r="G1210" i="1"/>
  <c r="G1224" i="1"/>
  <c r="G1240" i="1"/>
  <c r="G1256" i="1"/>
  <c r="G1271" i="1"/>
  <c r="G1279" i="1"/>
  <c r="G1287" i="1"/>
  <c r="G1295" i="1"/>
  <c r="G1303" i="1"/>
  <c r="G1311" i="1"/>
  <c r="G1319" i="1"/>
  <c r="G1327" i="1"/>
  <c r="G1335" i="1"/>
  <c r="H1343" i="1"/>
  <c r="G1343" i="1"/>
  <c r="H1359" i="1"/>
  <c r="G1359" i="1"/>
  <c r="H1363" i="1"/>
  <c r="G1363" i="1"/>
  <c r="H1387" i="1"/>
  <c r="G1387" i="1"/>
  <c r="H1391" i="1"/>
  <c r="G1391" i="1"/>
  <c r="H1472" i="1"/>
  <c r="G1472" i="1"/>
  <c r="I1472" i="1" s="1"/>
  <c r="J1472" i="1"/>
  <c r="H1567" i="1"/>
  <c r="G1567" i="1"/>
  <c r="G1571" i="1"/>
  <c r="H1571" i="1"/>
  <c r="F238" i="5"/>
  <c r="H1349" i="1"/>
  <c r="G1349" i="1"/>
  <c r="H1365" i="1"/>
  <c r="G1365" i="1"/>
  <c r="H1381" i="1"/>
  <c r="G1381" i="1"/>
  <c r="H1397" i="1"/>
  <c r="G1397" i="1"/>
  <c r="H1409" i="1"/>
  <c r="G1409" i="1"/>
  <c r="H1417" i="1"/>
  <c r="G1417" i="1"/>
  <c r="H1426" i="1"/>
  <c r="H1434" i="1"/>
  <c r="H1538" i="1"/>
  <c r="G1538" i="1"/>
  <c r="H1545" i="1"/>
  <c r="G1545" i="1"/>
  <c r="H1559" i="1"/>
  <c r="G1559" i="1"/>
  <c r="G1563" i="1"/>
  <c r="H1563" i="1"/>
  <c r="F351" i="4"/>
  <c r="H1353" i="1"/>
  <c r="G1353" i="1"/>
  <c r="H1362" i="1"/>
  <c r="H1369" i="1"/>
  <c r="G1369" i="1"/>
  <c r="H1378" i="1"/>
  <c r="H1385" i="1"/>
  <c r="G1385" i="1"/>
  <c r="H1394" i="1"/>
  <c r="H1401" i="1"/>
  <c r="G1401" i="1"/>
  <c r="H1406" i="1"/>
  <c r="H1410" i="1"/>
  <c r="H1418" i="1"/>
  <c r="G1426" i="1"/>
  <c r="J1447" i="1"/>
  <c r="H1452" i="1"/>
  <c r="G1467" i="1"/>
  <c r="H1467" i="1"/>
  <c r="G1470" i="1"/>
  <c r="H1470" i="1"/>
  <c r="G1473" i="1"/>
  <c r="I1473" i="1" s="1"/>
  <c r="J1473" i="1"/>
  <c r="H1473" i="1"/>
  <c r="G1476" i="1"/>
  <c r="H1476" i="1"/>
  <c r="H1498" i="1"/>
  <c r="G1498" i="1"/>
  <c r="H1505" i="1"/>
  <c r="G1505" i="1"/>
  <c r="G1565" i="1"/>
  <c r="H1565" i="1"/>
  <c r="G1573" i="1"/>
  <c r="H1573" i="1"/>
  <c r="E124" i="4"/>
  <c r="D120" i="1" s="1"/>
  <c r="H308" i="9"/>
  <c r="E308" i="9" s="1"/>
  <c r="B308" i="9" s="1"/>
  <c r="E176" i="5"/>
  <c r="F177" i="5"/>
  <c r="H1379" i="1"/>
  <c r="G1379" i="1"/>
  <c r="H1395" i="1"/>
  <c r="G1395" i="1"/>
  <c r="H1415" i="1"/>
  <c r="G1415" i="1"/>
  <c r="H1439" i="1"/>
  <c r="G1439" i="1"/>
  <c r="I1439" i="1" s="1"/>
  <c r="G1445" i="1"/>
  <c r="J1445" i="1"/>
  <c r="I1452" i="1"/>
  <c r="H1459" i="1"/>
  <c r="G1459" i="1"/>
  <c r="I1459" i="1" s="1"/>
  <c r="H1487" i="1"/>
  <c r="G1487" i="1"/>
  <c r="G1491" i="1"/>
  <c r="H1491" i="1"/>
  <c r="H1499" i="1"/>
  <c r="H1506" i="1"/>
  <c r="G1506" i="1"/>
  <c r="H1519" i="1"/>
  <c r="G1519" i="1"/>
  <c r="G1523" i="1"/>
  <c r="H1523" i="1"/>
  <c r="H1556" i="1"/>
  <c r="G1556" i="1"/>
  <c r="F421" i="4"/>
  <c r="D420" i="4"/>
  <c r="D459" i="4"/>
  <c r="F460" i="4"/>
  <c r="H1389" i="1"/>
  <c r="G1389" i="1"/>
  <c r="H1424" i="1"/>
  <c r="G1424" i="1"/>
  <c r="H1443" i="1"/>
  <c r="G1443" i="1"/>
  <c r="J1448" i="1"/>
  <c r="H1448" i="1"/>
  <c r="G1463" i="1"/>
  <c r="J1463" i="1"/>
  <c r="I1471" i="1"/>
  <c r="G1557" i="1"/>
  <c r="H1557" i="1"/>
  <c r="F17" i="4"/>
  <c r="D7" i="4"/>
  <c r="D50" i="4"/>
  <c r="F140" i="4"/>
  <c r="D139" i="4"/>
  <c r="F247" i="4"/>
  <c r="D224" i="4"/>
  <c r="H1345" i="1"/>
  <c r="G1345" i="1"/>
  <c r="H1351" i="1"/>
  <c r="G1351" i="1"/>
  <c r="H1367" i="1"/>
  <c r="G1367" i="1"/>
  <c r="H1392" i="1"/>
  <c r="H1399" i="1"/>
  <c r="G1399" i="1"/>
  <c r="H1432" i="1"/>
  <c r="H1445" i="1"/>
  <c r="J1459" i="1"/>
  <c r="H1463" i="1"/>
  <c r="J1471" i="1"/>
  <c r="G1483" i="1"/>
  <c r="H1483" i="1"/>
  <c r="H1514" i="1"/>
  <c r="G1514" i="1"/>
  <c r="G1525" i="1"/>
  <c r="H1525" i="1"/>
  <c r="G1533" i="1"/>
  <c r="H1533" i="1"/>
  <c r="D567" i="4"/>
  <c r="F574" i="4"/>
  <c r="H1444" i="1"/>
  <c r="J1444" i="1"/>
  <c r="D82" i="4"/>
  <c r="E515" i="4"/>
  <c r="D509" i="1" s="1"/>
  <c r="F126" i="5"/>
  <c r="D118" i="5"/>
  <c r="G1446" i="1"/>
  <c r="I1446" i="1" s="1"/>
  <c r="G1461" i="1"/>
  <c r="G1482" i="1"/>
  <c r="G1522" i="1"/>
  <c r="G1562" i="1"/>
  <c r="F259" i="4"/>
  <c r="D363" i="4"/>
  <c r="G1468" i="1"/>
  <c r="G1477" i="1"/>
  <c r="E106" i="4"/>
  <c r="D102" i="1" s="1"/>
  <c r="F236" i="4"/>
  <c r="E252" i="4"/>
  <c r="H29" i="3"/>
  <c r="F5" i="6"/>
  <c r="D141" i="6"/>
  <c r="G1450" i="1"/>
  <c r="I1450" i="1" s="1"/>
  <c r="G1457" i="1"/>
  <c r="I1457" i="1" s="1"/>
  <c r="H1468" i="1"/>
  <c r="H1477" i="1"/>
  <c r="F8" i="4"/>
  <c r="F29" i="4"/>
  <c r="F107" i="4"/>
  <c r="E420" i="4"/>
  <c r="G1447" i="1"/>
  <c r="I1447" i="1" s="1"/>
  <c r="J1468" i="1"/>
  <c r="G1474" i="1"/>
  <c r="I1474" i="1" s="1"/>
  <c r="J1477" i="1"/>
  <c r="F23" i="4"/>
  <c r="D311" i="4"/>
  <c r="D298" i="4" s="1"/>
  <c r="F490" i="4"/>
  <c r="F418" i="4"/>
  <c r="F422" i="4"/>
  <c r="D12" i="5"/>
  <c r="F13" i="5"/>
  <c r="D625" i="4"/>
  <c r="F8" i="5"/>
  <c r="F6" i="6"/>
  <c r="E114" i="6"/>
  <c r="D196" i="4"/>
  <c r="D151" i="4" s="1"/>
  <c r="E224" i="4"/>
  <c r="D220" i="1" s="1"/>
  <c r="F279" i="4"/>
  <c r="D35" i="6"/>
  <c r="F36" i="6"/>
  <c r="F122" i="6"/>
  <c r="D114" i="6"/>
  <c r="G143" i="9"/>
  <c r="E143" i="9" s="1"/>
  <c r="B143" i="9" s="1"/>
  <c r="F603" i="4"/>
  <c r="D206" i="5"/>
  <c r="D176" i="5" s="1"/>
  <c r="F207" i="5"/>
  <c r="D529" i="4"/>
  <c r="F246" i="5"/>
  <c r="E529" i="4"/>
  <c r="D593" i="4"/>
  <c r="D69" i="5"/>
  <c r="F70" i="5"/>
  <c r="E134" i="5"/>
  <c r="G291" i="9"/>
  <c r="E291" i="9" s="1"/>
  <c r="B291" i="9" s="1"/>
  <c r="D146" i="5"/>
  <c r="F149" i="5"/>
  <c r="E310" i="9"/>
  <c r="B310" i="9" s="1"/>
  <c r="D237" i="5"/>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B45" i="9"/>
  <c r="H290" i="9"/>
  <c r="E290" i="9" s="1"/>
  <c r="B290" i="9" s="1"/>
  <c r="E47" i="9"/>
  <c r="B47" i="9" s="1"/>
  <c r="E53" i="9"/>
  <c r="B53" i="9" s="1"/>
  <c r="E61" i="9"/>
  <c r="B61" i="9" s="1"/>
  <c r="E93" i="9"/>
  <c r="B93" i="9" s="1"/>
  <c r="B95" i="9"/>
  <c r="B233" i="9"/>
  <c r="B249" i="9"/>
  <c r="B265" i="9"/>
  <c r="B119" i="9"/>
  <c r="F416" i="4"/>
  <c r="E146" i="5"/>
  <c r="D1124" i="1" s="1"/>
  <c r="I10" i="9"/>
  <c r="B54" i="9"/>
  <c r="E85" i="9"/>
  <c r="B85" i="9" s="1"/>
  <c r="E141" i="9"/>
  <c r="B141" i="9" s="1"/>
  <c r="B231" i="9"/>
  <c r="B247" i="9"/>
  <c r="B263" i="9"/>
  <c r="B103" i="9"/>
  <c r="B151" i="9"/>
  <c r="G166" i="9"/>
  <c r="B282" i="9"/>
  <c r="E37" i="9"/>
  <c r="B37" i="9" s="1"/>
  <c r="E77" i="9"/>
  <c r="B77" i="9" s="1"/>
  <c r="E125" i="9"/>
  <c r="B125" i="9" s="1"/>
  <c r="B225" i="9"/>
  <c r="B241" i="9"/>
  <c r="B257" i="9"/>
  <c r="F277" i="9"/>
  <c r="B295" i="9"/>
  <c r="E39" i="9"/>
  <c r="B39" i="9" s="1"/>
  <c r="E293" i="9"/>
  <c r="B293" i="9" s="1"/>
  <c r="G1222" i="1" l="1"/>
  <c r="E237" i="5"/>
  <c r="D1214" i="1" s="1"/>
  <c r="F245" i="5"/>
  <c r="H1216" i="1"/>
  <c r="G1216" i="1"/>
  <c r="E68" i="5"/>
  <c r="I21" i="3" s="1"/>
  <c r="H1048" i="1"/>
  <c r="G1048" i="1"/>
  <c r="H1007" i="1"/>
  <c r="E7" i="5"/>
  <c r="G1300" i="1"/>
  <c r="D1329" i="1"/>
  <c r="I25" i="3"/>
  <c r="G1481" i="1"/>
  <c r="D42" i="8"/>
  <c r="C1517" i="1" s="1"/>
  <c r="D637" i="1"/>
  <c r="H637" i="1" s="1"/>
  <c r="F213" i="9"/>
  <c r="B213" i="9" s="1"/>
  <c r="G411" i="1"/>
  <c r="H411" i="1"/>
  <c r="H638" i="1"/>
  <c r="G638" i="1"/>
  <c r="H236" i="1"/>
  <c r="G236" i="1"/>
  <c r="F163" i="4"/>
  <c r="G159" i="1"/>
  <c r="H165" i="1"/>
  <c r="G165" i="1"/>
  <c r="H21" i="9"/>
  <c r="F152" i="4"/>
  <c r="G21" i="9"/>
  <c r="E21" i="9" s="1"/>
  <c r="B21" i="9" s="1"/>
  <c r="H148" i="1"/>
  <c r="G148" i="1"/>
  <c r="E298" i="4"/>
  <c r="E408" i="4" s="1"/>
  <c r="D403" i="1" s="1"/>
  <c r="G295" i="1"/>
  <c r="H295" i="1"/>
  <c r="F299" i="4"/>
  <c r="H294" i="1"/>
  <c r="G294" i="1"/>
  <c r="I1468" i="1"/>
  <c r="I30" i="3"/>
  <c r="D1453" i="1"/>
  <c r="H30" i="3"/>
  <c r="C1453" i="1"/>
  <c r="C293" i="1"/>
  <c r="F176" i="5"/>
  <c r="D175" i="5"/>
  <c r="H22" i="3"/>
  <c r="C1153" i="1"/>
  <c r="H17" i="3"/>
  <c r="D289" i="4"/>
  <c r="C147" i="1"/>
  <c r="I34" i="3"/>
  <c r="F529" i="4"/>
  <c r="D528" i="4"/>
  <c r="C523" i="1"/>
  <c r="D1436" i="1"/>
  <c r="I29" i="3"/>
  <c r="E6" i="4"/>
  <c r="H25" i="3"/>
  <c r="F35" i="6"/>
  <c r="C1329" i="1"/>
  <c r="I27" i="3"/>
  <c r="D1408" i="1"/>
  <c r="G316" i="9"/>
  <c r="E316" i="9" s="1"/>
  <c r="F118" i="5"/>
  <c r="C1096" i="1"/>
  <c r="F567" i="4"/>
  <c r="C561" i="1"/>
  <c r="D6" i="4"/>
  <c r="F7" i="4"/>
  <c r="C3" i="1"/>
  <c r="I22" i="3"/>
  <c r="D1153" i="1"/>
  <c r="F134" i="5"/>
  <c r="D1112" i="1"/>
  <c r="F12" i="5"/>
  <c r="C990" i="1"/>
  <c r="E166" i="9"/>
  <c r="B166" i="9" s="1"/>
  <c r="H23" i="3"/>
  <c r="C1214" i="1"/>
  <c r="F363" i="4"/>
  <c r="C358" i="1"/>
  <c r="I1443" i="1"/>
  <c r="F459" i="4"/>
  <c r="C453" i="1"/>
  <c r="F124" i="4"/>
  <c r="C120" i="1"/>
  <c r="H1550" i="1"/>
  <c r="G1550" i="1"/>
  <c r="F44" i="4"/>
  <c r="C40" i="1"/>
  <c r="I1451" i="1"/>
  <c r="G509" i="1"/>
  <c r="H509" i="1"/>
  <c r="H19" i="9"/>
  <c r="E19" i="9" s="1"/>
  <c r="B19" i="9" s="1"/>
  <c r="F196" i="4"/>
  <c r="C192" i="1"/>
  <c r="C1435" i="1"/>
  <c r="H28" i="3"/>
  <c r="H1383" i="1"/>
  <c r="G1383" i="1"/>
  <c r="E528" i="4"/>
  <c r="E635" i="4" s="1"/>
  <c r="D629" i="1" s="1"/>
  <c r="D523" i="1"/>
  <c r="F625" i="4"/>
  <c r="C619" i="1"/>
  <c r="F311" i="4"/>
  <c r="C306" i="1"/>
  <c r="H102" i="1"/>
  <c r="G102" i="1"/>
  <c r="F82" i="4"/>
  <c r="C78" i="1"/>
  <c r="F139" i="4"/>
  <c r="C135" i="1"/>
  <c r="I1476" i="1"/>
  <c r="D68" i="5"/>
  <c r="F69" i="5"/>
  <c r="C1047" i="1"/>
  <c r="F224" i="4"/>
  <c r="C220" i="1"/>
  <c r="D43" i="8"/>
  <c r="K1451" i="9" s="1"/>
  <c r="C1524" i="1"/>
  <c r="D7" i="5"/>
  <c r="I1467" i="1"/>
  <c r="F146" i="5"/>
  <c r="C1124" i="1"/>
  <c r="F114" i="6"/>
  <c r="H27" i="3"/>
  <c r="C1408" i="1"/>
  <c r="E141" i="6"/>
  <c r="F141" i="6" s="1"/>
  <c r="G318" i="9"/>
  <c r="E318" i="9" s="1"/>
  <c r="F106" i="4"/>
  <c r="H130" i="1"/>
  <c r="G130" i="1"/>
  <c r="G311" i="9"/>
  <c r="E311" i="9" s="1"/>
  <c r="B311" i="9" s="1"/>
  <c r="F206" i="5"/>
  <c r="C1183" i="1"/>
  <c r="D414" i="1"/>
  <c r="F252" i="4"/>
  <c r="D248" i="1"/>
  <c r="F420" i="4"/>
  <c r="D635" i="4"/>
  <c r="C414" i="1"/>
  <c r="F593" i="4"/>
  <c r="C587" i="1"/>
  <c r="E165" i="9"/>
  <c r="B165" i="9" s="1"/>
  <c r="E151" i="4"/>
  <c r="I1477" i="1"/>
  <c r="F50" i="4"/>
  <c r="C46" i="1"/>
  <c r="I1463" i="1"/>
  <c r="D350" i="4"/>
  <c r="I1465" i="1"/>
  <c r="I23" i="3" l="1"/>
  <c r="E175" i="5"/>
  <c r="D1152" i="1" s="1"/>
  <c r="F237" i="5"/>
  <c r="D1046" i="1"/>
  <c r="E6" i="5"/>
  <c r="D984" i="1" s="1"/>
  <c r="D985" i="1"/>
  <c r="I20" i="3"/>
  <c r="G313" i="9"/>
  <c r="E313" i="9" s="1"/>
  <c r="B313" i="9" s="1"/>
  <c r="G637" i="1"/>
  <c r="D293" i="1"/>
  <c r="G293" i="1" s="1"/>
  <c r="E407" i="4"/>
  <c r="D402" i="1" s="1"/>
  <c r="F298" i="4"/>
  <c r="H1453" i="1"/>
  <c r="G1453" i="1"/>
  <c r="H220" i="1"/>
  <c r="G220" i="1"/>
  <c r="G1329" i="1"/>
  <c r="H1329" i="1"/>
  <c r="H9" i="3"/>
  <c r="D636" i="4"/>
  <c r="F528" i="4"/>
  <c r="C522" i="1"/>
  <c r="G1153" i="1"/>
  <c r="H1153" i="1"/>
  <c r="H248" i="1"/>
  <c r="G248" i="1"/>
  <c r="G1047" i="1"/>
  <c r="H1047" i="1"/>
  <c r="H358" i="1"/>
  <c r="G358" i="1"/>
  <c r="H1112" i="1"/>
  <c r="G1112" i="1"/>
  <c r="G561" i="1"/>
  <c r="H561" i="1"/>
  <c r="H46" i="1"/>
  <c r="G46" i="1"/>
  <c r="F635" i="4"/>
  <c r="C629" i="1"/>
  <c r="H78" i="1"/>
  <c r="G78" i="1"/>
  <c r="G523" i="1"/>
  <c r="H523" i="1"/>
  <c r="D290" i="4"/>
  <c r="D412" i="4"/>
  <c r="H16" i="3"/>
  <c r="C2" i="1"/>
  <c r="F6" i="4"/>
  <c r="I17" i="3"/>
  <c r="E289" i="4"/>
  <c r="F289" i="4" s="1"/>
  <c r="D147" i="1"/>
  <c r="G147" i="1" s="1"/>
  <c r="E317" i="9"/>
  <c r="B318" i="9"/>
  <c r="H21" i="3"/>
  <c r="F68" i="5"/>
  <c r="C1046" i="1"/>
  <c r="H306" i="1"/>
  <c r="G306" i="1"/>
  <c r="H1214" i="1"/>
  <c r="G1214" i="1"/>
  <c r="H1096" i="1"/>
  <c r="G1096" i="1"/>
  <c r="G1517" i="1"/>
  <c r="H1517" i="1"/>
  <c r="D413" i="4"/>
  <c r="D291" i="4"/>
  <c r="C285" i="1"/>
  <c r="G587" i="1"/>
  <c r="H587" i="1"/>
  <c r="D1435" i="1"/>
  <c r="H1435" i="1" s="1"/>
  <c r="I28" i="3"/>
  <c r="D6" i="5"/>
  <c r="F7" i="5"/>
  <c r="H20" i="3"/>
  <c r="C985" i="1"/>
  <c r="H120" i="1"/>
  <c r="G120" i="1"/>
  <c r="E412" i="4"/>
  <c r="I16" i="3"/>
  <c r="D2" i="1"/>
  <c r="G314" i="9"/>
  <c r="E314" i="9" s="1"/>
  <c r="B314" i="9" s="1"/>
  <c r="B316" i="9"/>
  <c r="E315" i="9"/>
  <c r="I10" i="3" s="1"/>
  <c r="F151" i="4"/>
  <c r="H990" i="1"/>
  <c r="G990" i="1"/>
  <c r="H1124" i="1"/>
  <c r="G1124" i="1"/>
  <c r="H40" i="1"/>
  <c r="G40" i="1"/>
  <c r="E636" i="4"/>
  <c r="D630" i="1" s="1"/>
  <c r="D522" i="1"/>
  <c r="H192" i="1"/>
  <c r="G192" i="1"/>
  <c r="C1152" i="1"/>
  <c r="F350" i="4"/>
  <c r="D408" i="4"/>
  <c r="C345" i="1"/>
  <c r="G1183" i="1"/>
  <c r="H1183" i="1"/>
  <c r="H1408" i="1"/>
  <c r="G1408" i="1"/>
  <c r="H1524" i="1"/>
  <c r="G1524" i="1"/>
  <c r="G135" i="1"/>
  <c r="H135" i="1"/>
  <c r="G619" i="1"/>
  <c r="H619" i="1"/>
  <c r="G414" i="1"/>
  <c r="H414" i="1"/>
  <c r="C1518" i="1"/>
  <c r="H11" i="3" s="1"/>
  <c r="I35" i="3"/>
  <c r="G453" i="1"/>
  <c r="H453" i="1"/>
  <c r="H3" i="1"/>
  <c r="G3" i="1"/>
  <c r="G1436" i="1"/>
  <c r="H1436" i="1"/>
  <c r="D407" i="4"/>
  <c r="F175" i="5" l="1"/>
  <c r="H278" i="9"/>
  <c r="E312" i="9"/>
  <c r="I11" i="3" s="1"/>
  <c r="H293" i="1"/>
  <c r="N3" i="9"/>
  <c r="G285" i="9"/>
  <c r="E285" i="9" s="1"/>
  <c r="B285" i="9" s="1"/>
  <c r="G278" i="9"/>
  <c r="F6" i="5"/>
  <c r="C984" i="1"/>
  <c r="E413" i="4"/>
  <c r="E291" i="4"/>
  <c r="D287" i="1" s="1"/>
  <c r="D285" i="1"/>
  <c r="H285" i="1" s="1"/>
  <c r="E639" i="4"/>
  <c r="D407" i="1"/>
  <c r="K3" i="9"/>
  <c r="I9" i="3"/>
  <c r="E290" i="4"/>
  <c r="D286" i="1" s="1"/>
  <c r="H1046" i="1"/>
  <c r="G1046" i="1"/>
  <c r="H1152" i="1"/>
  <c r="G1152" i="1"/>
  <c r="G629" i="1"/>
  <c r="H629" i="1"/>
  <c r="G1435" i="1"/>
  <c r="H147" i="1"/>
  <c r="G985" i="1"/>
  <c r="H985" i="1"/>
  <c r="D414" i="4"/>
  <c r="F412" i="4"/>
  <c r="D639" i="4"/>
  <c r="C407" i="1"/>
  <c r="F407" i="4"/>
  <c r="C402" i="1"/>
  <c r="H1518" i="1"/>
  <c r="G1518" i="1"/>
  <c r="H2" i="1"/>
  <c r="G2" i="1"/>
  <c r="G345" i="1"/>
  <c r="H345" i="1"/>
  <c r="F291" i="4"/>
  <c r="C287" i="1"/>
  <c r="C286" i="1"/>
  <c r="G522" i="1"/>
  <c r="H522" i="1"/>
  <c r="F636" i="4"/>
  <c r="C630" i="1"/>
  <c r="F408" i="4"/>
  <c r="C403" i="1"/>
  <c r="D640" i="4"/>
  <c r="D415" i="4"/>
  <c r="C408" i="1"/>
  <c r="E278" i="9" l="1"/>
  <c r="E277" i="9" s="1"/>
  <c r="G285" i="1"/>
  <c r="F639" i="4"/>
  <c r="D641" i="4"/>
  <c r="C633" i="1"/>
  <c r="H8" i="3"/>
  <c r="G984" i="1"/>
  <c r="H984" i="1"/>
  <c r="H630" i="1"/>
  <c r="G630" i="1"/>
  <c r="G407" i="1"/>
  <c r="H407" i="1"/>
  <c r="C409" i="1"/>
  <c r="G287" i="1"/>
  <c r="H287" i="1"/>
  <c r="E640" i="4"/>
  <c r="E641" i="4" s="1"/>
  <c r="E415" i="4"/>
  <c r="D410" i="1" s="1"/>
  <c r="D408" i="1"/>
  <c r="H408" i="1" s="1"/>
  <c r="F415" i="4"/>
  <c r="C410" i="1"/>
  <c r="D642" i="4"/>
  <c r="C634" i="1"/>
  <c r="H286" i="1"/>
  <c r="G286" i="1"/>
  <c r="F413" i="4"/>
  <c r="F290" i="4"/>
  <c r="D633" i="1"/>
  <c r="G403" i="1"/>
  <c r="H403" i="1"/>
  <c r="E414" i="4"/>
  <c r="F414" i="4" s="1"/>
  <c r="G402" i="1"/>
  <c r="H402" i="1"/>
  <c r="B278" i="9" l="1"/>
  <c r="F640" i="4"/>
  <c r="M3" i="9"/>
  <c r="I8" i="3"/>
  <c r="D635" i="1"/>
  <c r="G408" i="1"/>
  <c r="D409" i="1"/>
  <c r="G409" i="1" s="1"/>
  <c r="E642" i="4"/>
  <c r="E645" i="4" s="1"/>
  <c r="D634" i="1"/>
  <c r="H634" i="1" s="1"/>
  <c r="G633" i="1"/>
  <c r="H633" i="1"/>
  <c r="D645" i="4"/>
  <c r="F641" i="4"/>
  <c r="C635" i="1"/>
  <c r="G410" i="1"/>
  <c r="H410" i="1"/>
  <c r="D646" i="4"/>
  <c r="F642" i="4"/>
  <c r="C636" i="1"/>
  <c r="G634" i="1" l="1"/>
  <c r="I18" i="3"/>
  <c r="D639" i="1"/>
  <c r="F645" i="4"/>
  <c r="H18" i="3"/>
  <c r="C639" i="1"/>
  <c r="H19" i="3"/>
  <c r="F646" i="4"/>
  <c r="C640" i="1"/>
  <c r="G635" i="1"/>
  <c r="H635" i="1"/>
  <c r="E646" i="4"/>
  <c r="D636" i="1"/>
  <c r="G636" i="1" s="1"/>
  <c r="H409" i="1"/>
  <c r="H7" i="3" l="1"/>
  <c r="H636" i="1"/>
  <c r="I19" i="3"/>
  <c r="D640" i="1"/>
  <c r="G640" i="1" s="1"/>
  <c r="G276" i="9"/>
  <c r="E276" i="9" s="1"/>
  <c r="B276" i="9" s="1"/>
  <c r="G639" i="1"/>
  <c r="H639" i="1"/>
  <c r="H640" i="1" l="1"/>
  <c r="J3" i="9"/>
  <c r="G274" i="9" l="1"/>
  <c r="M272" i="9"/>
  <c r="L272" i="9"/>
  <c r="H18" i="9"/>
  <c r="G18" i="9"/>
  <c r="H274" i="9"/>
  <c r="M15" i="9"/>
  <c r="K9" i="9"/>
  <c r="J11" i="9"/>
  <c r="K11" i="9"/>
  <c r="J5" i="9"/>
  <c r="K13" i="9"/>
  <c r="J7" i="9"/>
  <c r="I12" i="9"/>
  <c r="H16" i="9"/>
  <c r="K7" i="9"/>
  <c r="J9" i="9"/>
  <c r="J17" i="9"/>
  <c r="I11" i="9"/>
  <c r="G16" i="9"/>
  <c r="I13" i="9"/>
  <c r="K8" i="9"/>
  <c r="L15" i="9"/>
  <c r="K10" i="9"/>
  <c r="I17" i="9"/>
  <c r="G15" i="9"/>
  <c r="H17" i="9"/>
  <c r="M16" i="9"/>
  <c r="I6" i="9"/>
  <c r="J13" i="9"/>
  <c r="K12" i="9"/>
  <c r="L16" i="9"/>
  <c r="K5" i="9"/>
  <c r="J12" i="9"/>
  <c r="J6" i="9"/>
  <c r="I8" i="9"/>
  <c r="J8" i="9"/>
  <c r="J10" i="9"/>
  <c r="H15" i="9"/>
  <c r="G17" i="9"/>
  <c r="K6" i="9"/>
  <c r="I5" i="9"/>
  <c r="I7" i="9"/>
  <c r="I9" i="9"/>
  <c r="F15" i="9" l="1"/>
  <c r="E15" i="9"/>
  <c r="F16" i="9"/>
  <c r="E18" i="9"/>
  <c r="B18" i="9" s="1"/>
  <c r="F272" i="9"/>
  <c r="B272" i="9" s="1"/>
  <c r="E7" i="9"/>
  <c r="B7" i="9" s="1"/>
  <c r="E6" i="9"/>
  <c r="B6" i="9" s="1"/>
  <c r="E13" i="9"/>
  <c r="B13" i="9" s="1"/>
  <c r="E11" i="9"/>
  <c r="B11" i="9" s="1"/>
  <c r="E17" i="9"/>
  <c r="B17" i="9" s="1"/>
  <c r="E10" i="9"/>
  <c r="B10" i="9" s="1"/>
  <c r="E12" i="9"/>
  <c r="B12" i="9" s="1"/>
  <c r="E9" i="9"/>
  <c r="B9" i="9" s="1"/>
  <c r="E8" i="9"/>
  <c r="B8" i="9" s="1"/>
  <c r="E16" i="9"/>
  <c r="F20" i="9"/>
  <c r="E5" i="9"/>
  <c r="E274" i="9"/>
  <c r="B15" i="9" l="1"/>
  <c r="F14" i="9"/>
  <c r="F3" i="9" s="1"/>
  <c r="B16" i="9"/>
  <c r="B274" i="9"/>
  <c r="E20" i="9"/>
  <c r="I7" i="3" s="1"/>
  <c r="E14" i="9"/>
  <c r="E4" i="9"/>
  <c r="B5" i="9"/>
  <c r="E3" i="9" l="1"/>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<sst xmlns="http://schemas.openxmlformats.org/spreadsheetml/2006/main" count="4374" uniqueCount="3427">
  <si>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</si>
  <si>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</si>
  <si>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</si>
  <si>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</si>
  <si>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</si>
  <si>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</si>
  <si>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</si>
  <si>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</si>
  <si>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</si>
  <si>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</si>
  <si>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</si>
  <si>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</si>
  <si>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</si>
  <si>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</si>
  <si>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</si>
  <si>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</si>
  <si>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</si>
  <si>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</si>
  <si>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</si>
  <si>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</si>
  <si>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</si>
  <si>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</si>
  <si>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</si>
  <si>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</si>
  <si>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</si>
  <si>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</si>
  <si>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</si>
  <si>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</si>
  <si>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</si>
  <si>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</si>
  <si>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</si>
  <si>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POSEDARJE</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</si>
  <si>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</si>
  <si>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</si>
  <si>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</si>
  <si>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</si>
  <si>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</si>
  <si>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</si>
  <si>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</si>
  <si>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</si>
  <si>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</si>
  <si>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</si>
  <si>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</si>
  <si>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</si>
  <si>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</si>
  <si>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</si>
  <si>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</si>
  <si>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</si>
  <si>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</si>
  <si>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35038 - OPĆINA POSEDARJE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</si>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</sst>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2763020.96</v>
      </c>
      <c r="D2" s="6">
        <f>'PR-RAS'!E6</f>
        <v>3110762.8399999994</v>
      </c>
      <c r="E2" s="6">
        <v>0</v>
      </c>
      <c r="F2" s="6">
        <v>0</v>
      </c>
      <c r="G2" s="7">
        <f t="shared" ref="G2:G264" si="0">(B2/1000)*(C2*1+D2*2)</f>
        <v>8984.5466399999987</v>
      </c>
      <c r="H2" s="7">
        <f t="shared" ref="H2:H264" si="1">ABS(C2-ROUND(C2,0))+ABS(D2-ROUND(D2,0))</f>
        <v>0.2000000006519258</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1423959.9299999997</v>
      </c>
      <c r="D3" s="1">
        <f>'PR-RAS'!E7</f>
        <v>1807745.8599999999</v>
      </c>
      <c r="E3" s="1">
        <v>0</v>
      </c>
      <c r="F3" s="1">
        <v>0</v>
      </c>
      <c r="G3" s="2">
        <f t="shared" si="0"/>
        <v>10078.9033</v>
      </c>
      <c r="H3" s="2">
        <f t="shared" si="1"/>
        <v>0.21000000042840838</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943578.80999999982</v>
      </c>
      <c r="D4" s="1">
        <f>'PR-RAS'!E8</f>
        <v>1163718.6099999999</v>
      </c>
      <c r="E4" s="1">
        <v>0</v>
      </c>
      <c r="F4" s="1">
        <v>0</v>
      </c>
      <c r="G4" s="2">
        <f t="shared" si="0"/>
        <v>9813.0480899999984</v>
      </c>
      <c r="H4" s="2">
        <f t="shared" si="1"/>
        <v>0.58000000030733645</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874257.39</v>
      </c>
      <c r="D5" s="1">
        <f>'PR-RAS'!E9</f>
        <v>1083994.74</v>
      </c>
      <c r="E5" s="1">
        <v>0</v>
      </c>
      <c r="F5" s="1">
        <v>0</v>
      </c>
      <c r="G5" s="2">
        <f t="shared" si="0"/>
        <v>12168.987480000002</v>
      </c>
      <c r="H5" s="2">
        <f t="shared" si="1"/>
        <v>0.65000000002328306</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67369.570000000007</v>
      </c>
      <c r="D6" s="1">
        <f>'PR-RAS'!E10</f>
        <v>96123.47</v>
      </c>
      <c r="E6" s="1">
        <v>0</v>
      </c>
      <c r="F6" s="1">
        <v>0</v>
      </c>
      <c r="G6" s="2">
        <f t="shared" si="0"/>
        <v>1298.0825500000001</v>
      </c>
      <c r="H6" s="2">
        <f t="shared" si="1"/>
        <v>0.89999999999417923</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62712.47</v>
      </c>
      <c r="D7" s="1">
        <f>'PR-RAS'!E11</f>
        <v>87538.53</v>
      </c>
      <c r="E7" s="1">
        <v>0</v>
      </c>
      <c r="F7" s="1">
        <v>0</v>
      </c>
      <c r="G7" s="2">
        <f t="shared" si="0"/>
        <v>1426.7371800000001</v>
      </c>
      <c r="H7" s="2">
        <f t="shared" si="1"/>
        <v>0.94000000000232831</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29114.32</v>
      </c>
      <c r="D8" s="1">
        <f>'PR-RAS'!E12</f>
        <v>41754.97</v>
      </c>
      <c r="E8" s="1">
        <v>0</v>
      </c>
      <c r="F8" s="1">
        <v>0</v>
      </c>
      <c r="G8" s="2">
        <f t="shared" si="0"/>
        <v>788.36982000000012</v>
      </c>
      <c r="H8" s="2">
        <f t="shared" si="1"/>
        <v>0.34999999999854481</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64225.26</v>
      </c>
      <c r="D9" s="1">
        <f>'PR-RAS'!E13</f>
        <v>58787.73</v>
      </c>
      <c r="E9" s="1">
        <v>0</v>
      </c>
      <c r="F9" s="1">
        <v>0</v>
      </c>
      <c r="G9" s="2">
        <f t="shared" si="0"/>
        <v>1454.4057600000001</v>
      </c>
      <c r="H9" s="2">
        <f t="shared" si="1"/>
        <v>0.52999999999883585</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154100.20000000001</v>
      </c>
      <c r="D11" s="1">
        <f>'PR-RAS'!E15</f>
        <v>204480.83</v>
      </c>
      <c r="E11" s="1">
        <v>0</v>
      </c>
      <c r="F11" s="1">
        <v>0</v>
      </c>
      <c r="G11" s="2">
        <f t="shared" si="0"/>
        <v>5630.6185999999998</v>
      </c>
      <c r="H11" s="2">
        <f t="shared" si="1"/>
        <v>0.37000000002444722</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468727.85</v>
      </c>
      <c r="D19" s="1">
        <f>'PR-RAS'!E23</f>
        <v>626188.90999999992</v>
      </c>
      <c r="E19" s="1">
        <v>0</v>
      </c>
      <c r="F19" s="1">
        <v>0</v>
      </c>
      <c r="G19" s="2">
        <f t="shared" si="0"/>
        <v>30979.902059999997</v>
      </c>
      <c r="H19" s="2">
        <f t="shared" si="1"/>
        <v>0.2400000001071021</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111610.4</v>
      </c>
      <c r="D20" s="1">
        <f>'PR-RAS'!E24</f>
        <v>292478.56</v>
      </c>
      <c r="E20" s="1">
        <v>0</v>
      </c>
      <c r="F20" s="1">
        <v>0</v>
      </c>
      <c r="G20" s="2">
        <f t="shared" si="0"/>
        <v>13234.782880000001</v>
      </c>
      <c r="H20" s="2">
        <f t="shared" si="1"/>
        <v>0.83999999999650754</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357117.45</v>
      </c>
      <c r="D23" s="1">
        <f>'PR-RAS'!E27</f>
        <v>333710.34999999998</v>
      </c>
      <c r="E23" s="1">
        <v>0</v>
      </c>
      <c r="F23" s="1">
        <v>0</v>
      </c>
      <c r="G23" s="2">
        <f t="shared" si="0"/>
        <v>22539.839299999996</v>
      </c>
      <c r="H23" s="2">
        <f t="shared" si="1"/>
        <v>0.79999999998835847</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11653.27</v>
      </c>
      <c r="D25" s="1">
        <f>'PR-RAS'!E29</f>
        <v>17838.34</v>
      </c>
      <c r="E25" s="1">
        <v>0</v>
      </c>
      <c r="F25" s="1">
        <v>0</v>
      </c>
      <c r="G25" s="2">
        <f t="shared" si="0"/>
        <v>1135.9187999999999</v>
      </c>
      <c r="H25" s="2">
        <f t="shared" si="1"/>
        <v>0.61000000000058208</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11653.27</v>
      </c>
      <c r="D27" s="1">
        <f>'PR-RAS'!E31</f>
        <v>17838.34</v>
      </c>
      <c r="E27" s="1">
        <v>0</v>
      </c>
      <c r="F27" s="1">
        <v>0</v>
      </c>
      <c r="G27" s="2">
        <f t="shared" si="0"/>
        <v>1230.5786999999998</v>
      </c>
      <c r="H27" s="2">
        <f t="shared" si="1"/>
        <v>0.61000000000058208</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621978.42000000004</v>
      </c>
      <c r="D46" s="1">
        <f>'PR-RAS'!E50</f>
        <v>612424</v>
      </c>
      <c r="E46" s="1">
        <v>0</v>
      </c>
      <c r="F46" s="1">
        <v>0</v>
      </c>
      <c r="G46" s="2">
        <f t="shared" si="0"/>
        <v>83107.188899999994</v>
      </c>
      <c r="H46" s="2">
        <f t="shared" si="1"/>
        <v>0.42000000004190952</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545276.56000000006</v>
      </c>
      <c r="D55" s="1">
        <f>'PR-RAS'!E59</f>
        <v>505927.93000000005</v>
      </c>
      <c r="E55" s="1">
        <v>0</v>
      </c>
      <c r="F55" s="1">
        <v>0</v>
      </c>
      <c r="G55" s="2">
        <f t="shared" si="0"/>
        <v>84085.150680000006</v>
      </c>
      <c r="H55" s="2">
        <f t="shared" si="1"/>
        <v>0.5099999998928979</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479576.56</v>
      </c>
      <c r="D56" s="1">
        <f>'PR-RAS'!E60</f>
        <v>467531.27</v>
      </c>
      <c r="E56" s="1">
        <v>0</v>
      </c>
      <c r="F56" s="1">
        <v>0</v>
      </c>
      <c r="G56" s="2">
        <f t="shared" si="0"/>
        <v>77805.150500000003</v>
      </c>
      <c r="H56" s="2">
        <f t="shared" si="1"/>
        <v>0.71000000002095476</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65700</v>
      </c>
      <c r="D57" s="1">
        <f>'PR-RAS'!E61</f>
        <v>38396.660000000003</v>
      </c>
      <c r="E57" s="1">
        <v>0</v>
      </c>
      <c r="F57" s="1">
        <v>0</v>
      </c>
      <c r="G57" s="2">
        <f t="shared" si="0"/>
        <v>7979.6259200000004</v>
      </c>
      <c r="H57" s="2">
        <f t="shared" si="1"/>
        <v>0.33999999999650754</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76701.86</v>
      </c>
      <c r="D58" s="1">
        <f>'PR-RAS'!E62</f>
        <v>0</v>
      </c>
      <c r="E58" s="1">
        <v>0</v>
      </c>
      <c r="F58" s="1">
        <v>0</v>
      </c>
      <c r="G58" s="2">
        <f t="shared" si="0"/>
        <v>4372.0060199999998</v>
      </c>
      <c r="H58" s="2">
        <f t="shared" si="1"/>
        <v>0.13999999999941792</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76701.86</v>
      </c>
      <c r="D60" s="1">
        <f>'PR-RAS'!E64</f>
        <v>0</v>
      </c>
      <c r="E60" s="1">
        <v>0</v>
      </c>
      <c r="F60" s="1">
        <v>0</v>
      </c>
      <c r="G60" s="2">
        <f t="shared" si="0"/>
        <v>4525.4097400000001</v>
      </c>
      <c r="H60" s="2">
        <f t="shared" si="1"/>
        <v>0.13999999999941792</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106496.07</v>
      </c>
      <c r="E70" s="1">
        <v>0</v>
      </c>
      <c r="F70" s="1">
        <v>0</v>
      </c>
      <c r="G70" s="2">
        <f t="shared" si="0"/>
        <v>14696.457660000002</v>
      </c>
      <c r="H70" s="2">
        <f t="shared" si="1"/>
        <v>7.0000000006984919E-2</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106496.07</v>
      </c>
      <c r="E71" s="1">
        <v>0</v>
      </c>
      <c r="F71" s="1">
        <v>0</v>
      </c>
      <c r="G71" s="2">
        <f t="shared" si="0"/>
        <v>14909.449800000002</v>
      </c>
      <c r="H71" s="2">
        <f t="shared" si="1"/>
        <v>7.0000000006984919E-2</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74019.989999999991</v>
      </c>
      <c r="D78" s="1">
        <f>'PR-RAS'!E82</f>
        <v>74091.879999999976</v>
      </c>
      <c r="E78" s="1">
        <v>0</v>
      </c>
      <c r="F78" s="1">
        <v>0</v>
      </c>
      <c r="G78" s="2">
        <f t="shared" si="0"/>
        <v>17109.688749999994</v>
      </c>
      <c r="H78" s="2">
        <f t="shared" si="1"/>
        <v>0.13000000003376044</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2556.8199999999997</v>
      </c>
      <c r="D79" s="1">
        <f>'PR-RAS'!E83</f>
        <v>943.04</v>
      </c>
      <c r="E79" s="1">
        <v>0</v>
      </c>
      <c r="F79" s="1">
        <v>0</v>
      </c>
      <c r="G79" s="2">
        <f t="shared" si="0"/>
        <v>346.5462</v>
      </c>
      <c r="H79" s="2">
        <f t="shared" si="1"/>
        <v>0.22000000000025466</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43.97</v>
      </c>
      <c r="D81" s="1">
        <f>'PR-RAS'!E85</f>
        <v>29.24</v>
      </c>
      <c r="E81" s="1">
        <v>0</v>
      </c>
      <c r="F81" s="1">
        <v>0</v>
      </c>
      <c r="G81" s="2">
        <f t="shared" si="0"/>
        <v>8.1959999999999997</v>
      </c>
      <c r="H81" s="2">
        <f t="shared" si="1"/>
        <v>0.26999999999999957</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2505.1799999999998</v>
      </c>
      <c r="D82" s="1">
        <f>'PR-RAS'!E86</f>
        <v>913.5</v>
      </c>
      <c r="E82" s="1">
        <v>0</v>
      </c>
      <c r="F82" s="1">
        <v>0</v>
      </c>
      <c r="G82" s="2">
        <f t="shared" si="0"/>
        <v>350.90658000000002</v>
      </c>
      <c r="H82" s="2">
        <f t="shared" si="1"/>
        <v>0.67999999999983629</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7.67</v>
      </c>
      <c r="D83" s="1">
        <f>'PR-RAS'!E87</f>
        <v>0.3</v>
      </c>
      <c r="E83" s="1">
        <v>0</v>
      </c>
      <c r="F83" s="1">
        <v>0</v>
      </c>
      <c r="G83" s="2">
        <f t="shared" si="0"/>
        <v>0.67813999999999997</v>
      </c>
      <c r="H83" s="2">
        <f t="shared" si="1"/>
        <v>0.63000000000000012</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71463.17</v>
      </c>
      <c r="D87" s="1">
        <f>'PR-RAS'!E91</f>
        <v>73148.839999999982</v>
      </c>
      <c r="E87" s="1">
        <v>0</v>
      </c>
      <c r="F87" s="1">
        <v>0</v>
      </c>
      <c r="G87" s="2">
        <f t="shared" si="0"/>
        <v>18727.433099999995</v>
      </c>
      <c r="H87" s="2">
        <f t="shared" si="1"/>
        <v>0.33000000001629815</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16985.349999999999</v>
      </c>
      <c r="D88" s="1">
        <f>'PR-RAS'!E92</f>
        <v>14436.75</v>
      </c>
      <c r="E88" s="1">
        <v>0</v>
      </c>
      <c r="F88" s="1">
        <v>0</v>
      </c>
      <c r="G88" s="2">
        <f t="shared" si="0"/>
        <v>3989.7199499999997</v>
      </c>
      <c r="H88" s="2">
        <f t="shared" si="1"/>
        <v>0.59999999999854481</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53808.9</v>
      </c>
      <c r="D89" s="1">
        <f>'PR-RAS'!E93</f>
        <v>58225.65</v>
      </c>
      <c r="E89" s="1">
        <v>0</v>
      </c>
      <c r="F89" s="1">
        <v>0</v>
      </c>
      <c r="G89" s="2">
        <f t="shared" si="0"/>
        <v>14982.8976</v>
      </c>
      <c r="H89" s="2">
        <f t="shared" si="1"/>
        <v>0.44999999999708962</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9.27</v>
      </c>
      <c r="D90" s="1">
        <f>'PR-RAS'!E94</f>
        <v>11.18</v>
      </c>
      <c r="E90" s="1">
        <v>0</v>
      </c>
      <c r="F90" s="1">
        <v>0</v>
      </c>
      <c r="G90" s="2">
        <f t="shared" si="0"/>
        <v>2.81507</v>
      </c>
      <c r="H90" s="2">
        <f t="shared" si="1"/>
        <v>0.44999999999999929</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659.65</v>
      </c>
      <c r="D93" s="1">
        <f>'PR-RAS'!E97</f>
        <v>475.26</v>
      </c>
      <c r="E93" s="1">
        <v>0</v>
      </c>
      <c r="F93" s="1">
        <v>0</v>
      </c>
      <c r="G93" s="2">
        <f t="shared" si="0"/>
        <v>148.13564</v>
      </c>
      <c r="H93" s="2">
        <f t="shared" si="1"/>
        <v>0.61000000000001364</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621754.91</v>
      </c>
      <c r="D102" s="1">
        <f>'PR-RAS'!E106</f>
        <v>599820.28</v>
      </c>
      <c r="E102" s="1">
        <v>0</v>
      </c>
      <c r="F102" s="1">
        <v>0</v>
      </c>
      <c r="G102" s="2">
        <f t="shared" si="0"/>
        <v>183960.94247000004</v>
      </c>
      <c r="H102" s="2">
        <f t="shared" si="1"/>
        <v>0.36999999999534339</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46344.450000000004</v>
      </c>
      <c r="D103" s="1">
        <f>'PR-RAS'!E107</f>
        <v>50531.77</v>
      </c>
      <c r="E103" s="1">
        <v>0</v>
      </c>
      <c r="F103" s="1">
        <v>0</v>
      </c>
      <c r="G103" s="2">
        <f t="shared" si="0"/>
        <v>15035.614979999998</v>
      </c>
      <c r="H103" s="2">
        <f t="shared" si="1"/>
        <v>0.680000000007567</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79.650000000000006</v>
      </c>
      <c r="D106" s="1">
        <f>'PR-RAS'!E110</f>
        <v>94.07</v>
      </c>
      <c r="E106" s="1">
        <v>0</v>
      </c>
      <c r="F106" s="1">
        <v>0</v>
      </c>
      <c r="G106" s="2">
        <f t="shared" si="0"/>
        <v>28.117949999999997</v>
      </c>
      <c r="H106" s="2">
        <f t="shared" si="1"/>
        <v>0.41999999999998749</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46264.800000000003</v>
      </c>
      <c r="D107" s="1">
        <f>'PR-RAS'!E111</f>
        <v>50437.7</v>
      </c>
      <c r="E107" s="1">
        <v>0</v>
      </c>
      <c r="F107" s="1">
        <v>0</v>
      </c>
      <c r="G107" s="2">
        <f t="shared" si="0"/>
        <v>15596.861200000001</v>
      </c>
      <c r="H107" s="2">
        <f t="shared" si="1"/>
        <v>0.5</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17055.52</v>
      </c>
      <c r="D108" s="1">
        <f>'PR-RAS'!E112</f>
        <v>19015.36</v>
      </c>
      <c r="E108" s="1">
        <v>0</v>
      </c>
      <c r="F108" s="1">
        <v>0</v>
      </c>
      <c r="G108" s="2">
        <f t="shared" si="0"/>
        <v>5894.2276800000009</v>
      </c>
      <c r="H108" s="2">
        <f t="shared" si="1"/>
        <v>0.84000000000014552</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442.56</v>
      </c>
      <c r="D110" s="1">
        <f>'PR-RAS'!E114</f>
        <v>542.28</v>
      </c>
      <c r="E110" s="1">
        <v>0</v>
      </c>
      <c r="F110" s="1">
        <v>0</v>
      </c>
      <c r="G110" s="2">
        <f t="shared" si="0"/>
        <v>166.45607999999999</v>
      </c>
      <c r="H110" s="2">
        <f t="shared" si="1"/>
        <v>0.71999999999997044</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16612.96</v>
      </c>
      <c r="D113" s="1">
        <f>'PR-RAS'!E117</f>
        <v>18473.080000000002</v>
      </c>
      <c r="E113" s="1">
        <v>0</v>
      </c>
      <c r="F113" s="1">
        <v>0</v>
      </c>
      <c r="G113" s="2">
        <f t="shared" si="0"/>
        <v>5998.6214400000008</v>
      </c>
      <c r="H113" s="2">
        <f t="shared" si="1"/>
        <v>0.12000000000261934</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558354.94000000006</v>
      </c>
      <c r="D116" s="1">
        <f>'PR-RAS'!E120</f>
        <v>530273.15</v>
      </c>
      <c r="E116" s="1">
        <v>0</v>
      </c>
      <c r="F116" s="1">
        <v>0</v>
      </c>
      <c r="G116" s="2">
        <f t="shared" si="0"/>
        <v>186173.64260000002</v>
      </c>
      <c r="H116" s="2">
        <f t="shared" si="1"/>
        <v>0.2099999999627471</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211544.6</v>
      </c>
      <c r="D117" s="1">
        <f>'PR-RAS'!E121</f>
        <v>290749.46000000002</v>
      </c>
      <c r="E117" s="1">
        <v>0</v>
      </c>
      <c r="F117" s="1">
        <v>0</v>
      </c>
      <c r="G117" s="2">
        <f t="shared" si="0"/>
        <v>91993.048320000002</v>
      </c>
      <c r="H117" s="2">
        <f t="shared" si="1"/>
        <v>0.86000000001513399</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346810.34</v>
      </c>
      <c r="D118" s="1">
        <f>'PR-RAS'!E122</f>
        <v>239523.69</v>
      </c>
      <c r="E118" s="1">
        <v>0</v>
      </c>
      <c r="F118" s="1">
        <v>0</v>
      </c>
      <c r="G118" s="2">
        <f t="shared" si="0"/>
        <v>96625.353239999997</v>
      </c>
      <c r="H118" s="2">
        <f t="shared" si="1"/>
        <v>0.65000000002328306</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11964.96</v>
      </c>
      <c r="D120" s="1">
        <f>'PR-RAS'!E124</f>
        <v>10620.78</v>
      </c>
      <c r="E120" s="1">
        <v>0</v>
      </c>
      <c r="F120" s="1">
        <v>0</v>
      </c>
      <c r="G120" s="2">
        <f t="shared" si="0"/>
        <v>3951.5758800000003</v>
      </c>
      <c r="H120" s="2">
        <f t="shared" si="1"/>
        <v>0.26000000000021828</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11964.96</v>
      </c>
      <c r="D121" s="1">
        <f>'PR-RAS'!E125</f>
        <v>10620.78</v>
      </c>
      <c r="E121" s="1">
        <v>0</v>
      </c>
      <c r="F121" s="1">
        <v>0</v>
      </c>
      <c r="G121" s="2">
        <f t="shared" si="0"/>
        <v>3984.7824000000005</v>
      </c>
      <c r="H121" s="2">
        <f t="shared" si="1"/>
        <v>0.26000000000021828</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11964.96</v>
      </c>
      <c r="D123" s="1">
        <f>'PR-RAS'!E127</f>
        <v>10620.78</v>
      </c>
      <c r="E123" s="1">
        <v>0</v>
      </c>
      <c r="F123" s="1">
        <v>0</v>
      </c>
      <c r="G123" s="2">
        <f t="shared" si="0"/>
        <v>4051.1954400000004</v>
      </c>
      <c r="H123" s="2">
        <f t="shared" si="1"/>
        <v>0.26000000000021828</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9342.75</v>
      </c>
      <c r="D135" s="1">
        <f>'PR-RAS'!E139</f>
        <v>6060.0400000000009</v>
      </c>
      <c r="E135" s="1">
        <v>0</v>
      </c>
      <c r="F135" s="1">
        <v>0</v>
      </c>
      <c r="G135" s="2">
        <f t="shared" si="0"/>
        <v>2876.0192200000006</v>
      </c>
      <c r="H135" s="2">
        <f t="shared" si="1"/>
        <v>0.29000000000087311</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195</v>
      </c>
      <c r="D136" s="1">
        <f>'PR-RAS'!E140</f>
        <v>308.73</v>
      </c>
      <c r="E136" s="1">
        <v>0</v>
      </c>
      <c r="F136" s="1">
        <v>0</v>
      </c>
      <c r="G136" s="2">
        <f t="shared" si="0"/>
        <v>109.68210000000001</v>
      </c>
      <c r="H136" s="2">
        <f t="shared" si="1"/>
        <v>0.26999999999998181</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195</v>
      </c>
      <c r="D145" s="1">
        <f>'PR-RAS'!E149</f>
        <v>308.73</v>
      </c>
      <c r="E145" s="1">
        <v>0</v>
      </c>
      <c r="F145" s="1">
        <v>0</v>
      </c>
      <c r="G145" s="2">
        <f t="shared" si="0"/>
        <v>116.99423999999999</v>
      </c>
      <c r="H145" s="2">
        <f t="shared" si="1"/>
        <v>0.26999999999998181</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9147.75</v>
      </c>
      <c r="D146" s="1">
        <f>'PR-RAS'!E150</f>
        <v>5751.31</v>
      </c>
      <c r="E146" s="1">
        <v>0</v>
      </c>
      <c r="F146" s="1">
        <v>0</v>
      </c>
      <c r="G146" s="2">
        <f t="shared" si="0"/>
        <v>2994.3036500000003</v>
      </c>
      <c r="H146" s="2">
        <f t="shared" si="1"/>
        <v>0.56000000000040018</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2557107.9900000002</v>
      </c>
      <c r="D147" s="1">
        <f>'PR-RAS'!E151</f>
        <v>3055369.18</v>
      </c>
      <c r="E147" s="1">
        <v>0</v>
      </c>
      <c r="F147" s="1">
        <v>0</v>
      </c>
      <c r="G147" s="2">
        <f t="shared" si="0"/>
        <v>1265505.5671000001</v>
      </c>
      <c r="H147" s="2">
        <f t="shared" si="1"/>
        <v>0.18999999994412065</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344452.18999999994</v>
      </c>
      <c r="D148" s="1">
        <f>'PR-RAS'!E152</f>
        <v>476897.14</v>
      </c>
      <c r="E148" s="1">
        <v>0</v>
      </c>
      <c r="F148" s="1">
        <v>0</v>
      </c>
      <c r="G148" s="2">
        <f t="shared" si="0"/>
        <v>190842.23108999999</v>
      </c>
      <c r="H148" s="2">
        <f t="shared" si="1"/>
        <v>0.32999999995809048</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265957.92</v>
      </c>
      <c r="D149" s="1">
        <f>'PR-RAS'!E153</f>
        <v>371850.61</v>
      </c>
      <c r="E149" s="1">
        <v>0</v>
      </c>
      <c r="F149" s="1">
        <v>0</v>
      </c>
      <c r="G149" s="2">
        <f t="shared" si="0"/>
        <v>149429.55271999998</v>
      </c>
      <c r="H149" s="2">
        <f t="shared" si="1"/>
        <v>0.47000000003026798</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265957.92</v>
      </c>
      <c r="D150" s="1">
        <f>'PR-RAS'!E154</f>
        <v>371850.61</v>
      </c>
      <c r="E150" s="1">
        <v>0</v>
      </c>
      <c r="F150" s="1">
        <v>0</v>
      </c>
      <c r="G150" s="2">
        <f t="shared" si="0"/>
        <v>150439.21185999998</v>
      </c>
      <c r="H150" s="2">
        <f t="shared" si="1"/>
        <v>0.47000000003026798</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34611.18</v>
      </c>
      <c r="D154" s="1">
        <f>'PR-RAS'!E158</f>
        <v>43691.14</v>
      </c>
      <c r="E154" s="1">
        <v>0</v>
      </c>
      <c r="F154" s="1">
        <v>0</v>
      </c>
      <c r="G154" s="2">
        <f t="shared" si="0"/>
        <v>18664.999379999997</v>
      </c>
      <c r="H154" s="2">
        <f t="shared" si="1"/>
        <v>0.31999999999970896</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43883.09</v>
      </c>
      <c r="D155" s="1">
        <f>'PR-RAS'!E159</f>
        <v>61355.39</v>
      </c>
      <c r="E155" s="1">
        <v>0</v>
      </c>
      <c r="F155" s="1">
        <v>0</v>
      </c>
      <c r="G155" s="2">
        <f t="shared" si="0"/>
        <v>25655.455979999999</v>
      </c>
      <c r="H155" s="2">
        <f t="shared" si="1"/>
        <v>0.47999999999592546</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43883.09</v>
      </c>
      <c r="D157" s="1">
        <f>'PR-RAS'!E161</f>
        <v>61355.39</v>
      </c>
      <c r="E157" s="1">
        <v>0</v>
      </c>
      <c r="F157" s="1">
        <v>0</v>
      </c>
      <c r="G157" s="2">
        <f t="shared" si="0"/>
        <v>25988.64372</v>
      </c>
      <c r="H157" s="2">
        <f t="shared" si="1"/>
        <v>0.47999999999592546</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1396327.49</v>
      </c>
      <c r="D159" s="1">
        <f>'PR-RAS'!E163</f>
        <v>1627940.76</v>
      </c>
      <c r="E159" s="1">
        <v>0</v>
      </c>
      <c r="F159" s="1">
        <v>0</v>
      </c>
      <c r="G159" s="2">
        <f t="shared" si="0"/>
        <v>735049.02357999992</v>
      </c>
      <c r="H159" s="2">
        <f t="shared" si="1"/>
        <v>0.72999999998137355</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6489.59</v>
      </c>
      <c r="D160" s="1">
        <f>'PR-RAS'!E164</f>
        <v>15068.68</v>
      </c>
      <c r="E160" s="1">
        <v>0</v>
      </c>
      <c r="F160" s="1">
        <v>0</v>
      </c>
      <c r="G160" s="2">
        <f t="shared" si="0"/>
        <v>5823.68505</v>
      </c>
      <c r="H160" s="2">
        <f t="shared" si="1"/>
        <v>0.72999999999956344</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1152.98</v>
      </c>
      <c r="D161" s="1">
        <f>'PR-RAS'!E165</f>
        <v>1291.1400000000001</v>
      </c>
      <c r="E161" s="1">
        <v>0</v>
      </c>
      <c r="F161" s="1">
        <v>0</v>
      </c>
      <c r="G161" s="2">
        <f t="shared" si="0"/>
        <v>597.64160000000004</v>
      </c>
      <c r="H161" s="2">
        <f t="shared" si="1"/>
        <v>0.16000000000008185</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3843.82</v>
      </c>
      <c r="D162" s="1">
        <f>'PR-RAS'!E166</f>
        <v>6136.19</v>
      </c>
      <c r="E162" s="1">
        <v>0</v>
      </c>
      <c r="F162" s="1">
        <v>0</v>
      </c>
      <c r="G162" s="2">
        <f t="shared" si="0"/>
        <v>2594.7082</v>
      </c>
      <c r="H162" s="2">
        <f t="shared" si="1"/>
        <v>0.36999999999943611</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1492.79</v>
      </c>
      <c r="D163" s="1">
        <f>'PR-RAS'!E167</f>
        <v>1522.63</v>
      </c>
      <c r="E163" s="1">
        <v>0</v>
      </c>
      <c r="F163" s="1">
        <v>0</v>
      </c>
      <c r="G163" s="2">
        <f t="shared" si="0"/>
        <v>735.16410000000008</v>
      </c>
      <c r="H163" s="2">
        <f t="shared" si="1"/>
        <v>0.57999999999992724</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6118.72</v>
      </c>
      <c r="E164" s="1">
        <v>0</v>
      </c>
      <c r="F164" s="1">
        <v>0</v>
      </c>
      <c r="G164" s="2">
        <f t="shared" si="0"/>
        <v>1994.7027200000002</v>
      </c>
      <c r="H164" s="2">
        <f t="shared" si="1"/>
        <v>0.27999999999974534</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203872.71000000002</v>
      </c>
      <c r="D165" s="1">
        <f>'PR-RAS'!E169</f>
        <v>170258.83999999997</v>
      </c>
      <c r="E165" s="1">
        <v>0</v>
      </c>
      <c r="F165" s="1">
        <v>0</v>
      </c>
      <c r="G165" s="2">
        <f t="shared" si="0"/>
        <v>89280.023959999991</v>
      </c>
      <c r="H165" s="2">
        <f t="shared" si="1"/>
        <v>0.45000000001164153</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23055.52</v>
      </c>
      <c r="D166" s="1">
        <f>'PR-RAS'!E170</f>
        <v>18200.439999999999</v>
      </c>
      <c r="E166" s="1">
        <v>0</v>
      </c>
      <c r="F166" s="1">
        <v>0</v>
      </c>
      <c r="G166" s="2">
        <f t="shared" si="0"/>
        <v>9810.3059999999987</v>
      </c>
      <c r="H166" s="2">
        <f t="shared" si="1"/>
        <v>0.91999999999825377</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88968.24</v>
      </c>
      <c r="D168" s="1">
        <f>'PR-RAS'!E172</f>
        <v>80385.649999999994</v>
      </c>
      <c r="E168" s="1">
        <v>0</v>
      </c>
      <c r="F168" s="1">
        <v>0</v>
      </c>
      <c r="G168" s="2">
        <f t="shared" si="0"/>
        <v>41706.50318</v>
      </c>
      <c r="H168" s="2">
        <f t="shared" si="1"/>
        <v>0.59000000001105946</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85506.01</v>
      </c>
      <c r="D169" s="1">
        <f>'PR-RAS'!E173</f>
        <v>63867.7</v>
      </c>
      <c r="E169" s="1">
        <v>0</v>
      </c>
      <c r="F169" s="1">
        <v>0</v>
      </c>
      <c r="G169" s="2">
        <f t="shared" si="0"/>
        <v>35824.556879999996</v>
      </c>
      <c r="H169" s="2">
        <f t="shared" si="1"/>
        <v>0.30999999999767169</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2257.0300000000002</v>
      </c>
      <c r="D170" s="1">
        <f>'PR-RAS'!E174</f>
        <v>5013.62</v>
      </c>
      <c r="E170" s="1">
        <v>0</v>
      </c>
      <c r="F170" s="1">
        <v>0</v>
      </c>
      <c r="G170" s="2">
        <f t="shared" si="0"/>
        <v>2076.0416300000002</v>
      </c>
      <c r="H170" s="2">
        <f t="shared" si="1"/>
        <v>0.41000000000030923</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4085.91</v>
      </c>
      <c r="D172" s="1">
        <f>'PR-RAS'!E176</f>
        <v>2791.43</v>
      </c>
      <c r="E172" s="1">
        <v>0</v>
      </c>
      <c r="F172" s="1">
        <v>0</v>
      </c>
      <c r="G172" s="2">
        <f t="shared" si="0"/>
        <v>1653.3596700000003</v>
      </c>
      <c r="H172" s="2">
        <f t="shared" si="1"/>
        <v>0.51999999999998181</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1037716.64</v>
      </c>
      <c r="D173" s="1">
        <f>'PR-RAS'!E177</f>
        <v>1133214.78</v>
      </c>
      <c r="E173" s="1">
        <v>0</v>
      </c>
      <c r="F173" s="1">
        <v>0</v>
      </c>
      <c r="G173" s="2">
        <f t="shared" si="0"/>
        <v>568313.14639999997</v>
      </c>
      <c r="H173" s="2">
        <f t="shared" si="1"/>
        <v>0.57999999995809048</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32927.17</v>
      </c>
      <c r="D174" s="1">
        <f>'PR-RAS'!E178</f>
        <v>32038.12</v>
      </c>
      <c r="E174" s="1">
        <v>0</v>
      </c>
      <c r="F174" s="1">
        <v>0</v>
      </c>
      <c r="G174" s="2">
        <f t="shared" si="0"/>
        <v>16781.589929999998</v>
      </c>
      <c r="H174" s="2">
        <f t="shared" si="1"/>
        <v>0.28999999999723514</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632374.57999999996</v>
      </c>
      <c r="D175" s="1">
        <f>'PR-RAS'!E179</f>
        <v>630808.31999999995</v>
      </c>
      <c r="E175" s="1">
        <v>0</v>
      </c>
      <c r="F175" s="1">
        <v>0</v>
      </c>
      <c r="G175" s="2">
        <f t="shared" si="0"/>
        <v>329554.47227999993</v>
      </c>
      <c r="H175" s="2">
        <f t="shared" si="1"/>
        <v>0.73999999999068677</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13730.86</v>
      </c>
      <c r="D176" s="1">
        <f>'PR-RAS'!E180</f>
        <v>18190.75</v>
      </c>
      <c r="E176" s="1">
        <v>0</v>
      </c>
      <c r="F176" s="1">
        <v>0</v>
      </c>
      <c r="G176" s="2">
        <f t="shared" si="0"/>
        <v>8769.6629999999986</v>
      </c>
      <c r="H176" s="2">
        <f t="shared" si="1"/>
        <v>0.38999999999941792</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122431.78</v>
      </c>
      <c r="D177" s="1">
        <f>'PR-RAS'!E181</f>
        <v>157012.19</v>
      </c>
      <c r="E177" s="1">
        <v>0</v>
      </c>
      <c r="F177" s="1">
        <v>0</v>
      </c>
      <c r="G177" s="2">
        <f t="shared" si="0"/>
        <v>76816.284159999996</v>
      </c>
      <c r="H177" s="2">
        <f t="shared" si="1"/>
        <v>0.41000000000349246</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28357.69</v>
      </c>
      <c r="D178" s="1">
        <f>'PR-RAS'!E182</f>
        <v>43671.46</v>
      </c>
      <c r="E178" s="1">
        <v>0</v>
      </c>
      <c r="F178" s="1">
        <v>0</v>
      </c>
      <c r="G178" s="2">
        <f t="shared" si="0"/>
        <v>20479.007969999999</v>
      </c>
      <c r="H178" s="2">
        <f t="shared" si="1"/>
        <v>0.77000000000043656</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5472.29</v>
      </c>
      <c r="D179" s="1">
        <f>'PR-RAS'!E183</f>
        <v>10290</v>
      </c>
      <c r="E179" s="1">
        <v>0</v>
      </c>
      <c r="F179" s="1">
        <v>0</v>
      </c>
      <c r="G179" s="2">
        <f t="shared" si="0"/>
        <v>4637.3076199999996</v>
      </c>
      <c r="H179" s="2">
        <f t="shared" si="1"/>
        <v>0.28999999999996362</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76167.86</v>
      </c>
      <c r="D180" s="1">
        <f>'PR-RAS'!E184</f>
        <v>133296.01999999999</v>
      </c>
      <c r="E180" s="1">
        <v>0</v>
      </c>
      <c r="F180" s="1">
        <v>0</v>
      </c>
      <c r="G180" s="2">
        <f t="shared" si="0"/>
        <v>61354.022099999995</v>
      </c>
      <c r="H180" s="2">
        <f t="shared" si="1"/>
        <v>0.15999999998894054</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37831.9</v>
      </c>
      <c r="D181" s="1">
        <f>'PR-RAS'!E185</f>
        <v>34627.620000000003</v>
      </c>
      <c r="E181" s="1">
        <v>0</v>
      </c>
      <c r="F181" s="1">
        <v>0</v>
      </c>
      <c r="G181" s="2">
        <f t="shared" si="0"/>
        <v>19275.685200000004</v>
      </c>
      <c r="H181" s="2">
        <f t="shared" si="1"/>
        <v>0.47999999999592546</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88422.51</v>
      </c>
      <c r="D182" s="1">
        <f>'PR-RAS'!E186</f>
        <v>73280.3</v>
      </c>
      <c r="E182" s="1">
        <v>0</v>
      </c>
      <c r="F182" s="1">
        <v>0</v>
      </c>
      <c r="G182" s="2">
        <f t="shared" si="0"/>
        <v>42531.942909999998</v>
      </c>
      <c r="H182" s="2">
        <f t="shared" si="1"/>
        <v>0.79000000000814907</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148248.54999999999</v>
      </c>
      <c r="D184" s="1">
        <f>'PR-RAS'!E188</f>
        <v>309398.46000000002</v>
      </c>
      <c r="E184" s="1">
        <v>0</v>
      </c>
      <c r="F184" s="1">
        <v>0</v>
      </c>
      <c r="G184" s="2">
        <f t="shared" si="0"/>
        <v>140369.32100999999</v>
      </c>
      <c r="H184" s="2">
        <f t="shared" si="1"/>
        <v>0.91000000003259629</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20640.87</v>
      </c>
      <c r="D185" s="1">
        <f>'PR-RAS'!E189</f>
        <v>8090.68</v>
      </c>
      <c r="E185" s="1">
        <v>0</v>
      </c>
      <c r="F185" s="1">
        <v>0</v>
      </c>
      <c r="G185" s="2">
        <f t="shared" si="0"/>
        <v>6775.2903199999992</v>
      </c>
      <c r="H185" s="2">
        <f t="shared" si="1"/>
        <v>0.4500000000007276</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9337.99</v>
      </c>
      <c r="D186" s="1">
        <f>'PR-RAS'!E190</f>
        <v>10603.99</v>
      </c>
      <c r="E186" s="1">
        <v>0</v>
      </c>
      <c r="F186" s="1">
        <v>0</v>
      </c>
      <c r="G186" s="2">
        <f t="shared" si="0"/>
        <v>5651.0044500000004</v>
      </c>
      <c r="H186" s="2">
        <f t="shared" si="1"/>
        <v>2.0000000000436557E-2</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23513.05</v>
      </c>
      <c r="D187" s="1">
        <f>'PR-RAS'!E191</f>
        <v>24249.23</v>
      </c>
      <c r="E187" s="1">
        <v>0</v>
      </c>
      <c r="F187" s="1">
        <v>0</v>
      </c>
      <c r="G187" s="2">
        <f t="shared" si="0"/>
        <v>13394.14086</v>
      </c>
      <c r="H187" s="2">
        <f t="shared" si="1"/>
        <v>0.27999999999883585</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2995.43</v>
      </c>
      <c r="D188" s="1">
        <f>'PR-RAS'!E192</f>
        <v>2322.65</v>
      </c>
      <c r="E188" s="1">
        <v>0</v>
      </c>
      <c r="F188" s="1">
        <v>0</v>
      </c>
      <c r="G188" s="2">
        <f t="shared" si="0"/>
        <v>1428.8165099999999</v>
      </c>
      <c r="H188" s="2">
        <f t="shared" si="1"/>
        <v>0.77999999999974534</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4532.95</v>
      </c>
      <c r="D189" s="1">
        <f>'PR-RAS'!E193</f>
        <v>3772.48</v>
      </c>
      <c r="E189" s="1">
        <v>0</v>
      </c>
      <c r="F189" s="1">
        <v>0</v>
      </c>
      <c r="G189" s="2">
        <f t="shared" si="0"/>
        <v>2270.6470800000002</v>
      </c>
      <c r="H189" s="2">
        <f t="shared" si="1"/>
        <v>0.53000000000020009</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65034.18</v>
      </c>
      <c r="D190" s="1">
        <f>'PR-RAS'!E194</f>
        <v>239590</v>
      </c>
      <c r="E190" s="1">
        <v>0</v>
      </c>
      <c r="F190" s="1">
        <v>0</v>
      </c>
      <c r="G190" s="2">
        <f t="shared" si="0"/>
        <v>102856.48002000002</v>
      </c>
      <c r="H190" s="2">
        <f t="shared" si="1"/>
        <v>0.18000000000029104</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22194.080000000002</v>
      </c>
      <c r="D191" s="1">
        <f>'PR-RAS'!E195</f>
        <v>20769.43</v>
      </c>
      <c r="E191" s="1">
        <v>0</v>
      </c>
      <c r="F191" s="1">
        <v>0</v>
      </c>
      <c r="G191" s="2">
        <f t="shared" si="0"/>
        <v>12109.258600000001</v>
      </c>
      <c r="H191" s="2">
        <f t="shared" si="1"/>
        <v>0.51000000000203727</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6909.34</v>
      </c>
      <c r="D192" s="1">
        <f>'PR-RAS'!E196</f>
        <v>5681.7400000000007</v>
      </c>
      <c r="E192" s="1">
        <v>0</v>
      </c>
      <c r="F192" s="1">
        <v>0</v>
      </c>
      <c r="G192" s="2">
        <f t="shared" si="0"/>
        <v>3490.10862</v>
      </c>
      <c r="H192" s="2">
        <f t="shared" si="1"/>
        <v>0.5999999999994543</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6909.34</v>
      </c>
      <c r="D206" s="1">
        <f>'PR-RAS'!E210</f>
        <v>5681.7400000000007</v>
      </c>
      <c r="E206" s="1">
        <v>0</v>
      </c>
      <c r="F206" s="1">
        <v>0</v>
      </c>
      <c r="G206" s="2">
        <f t="shared" si="0"/>
        <v>3745.9280999999996</v>
      </c>
      <c r="H206" s="2">
        <f t="shared" si="1"/>
        <v>0.5999999999994543</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4938.1400000000003</v>
      </c>
      <c r="D207" s="1">
        <f>'PR-RAS'!E211</f>
        <v>5124.1400000000003</v>
      </c>
      <c r="E207" s="1">
        <v>0</v>
      </c>
      <c r="F207" s="1">
        <v>0</v>
      </c>
      <c r="G207" s="2">
        <f t="shared" si="0"/>
        <v>3128.4025200000001</v>
      </c>
      <c r="H207" s="2">
        <f t="shared" si="1"/>
        <v>0.28000000000065484</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1499.3</v>
      </c>
      <c r="D209" s="1">
        <f>'PR-RAS'!E213</f>
        <v>557.6</v>
      </c>
      <c r="E209" s="1">
        <v>0</v>
      </c>
      <c r="F209" s="1">
        <v>0</v>
      </c>
      <c r="G209" s="2">
        <f t="shared" si="0"/>
        <v>543.81600000000003</v>
      </c>
      <c r="H209" s="2">
        <f t="shared" si="1"/>
        <v>0.69999999999993179</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471.9</v>
      </c>
      <c r="D210" s="1">
        <f>'PR-RAS'!E214</f>
        <v>0</v>
      </c>
      <c r="E210" s="1">
        <v>0</v>
      </c>
      <c r="F210" s="1">
        <v>0</v>
      </c>
      <c r="G210" s="2">
        <f t="shared" si="0"/>
        <v>98.627099999999984</v>
      </c>
      <c r="H210" s="2">
        <f t="shared" si="1"/>
        <v>0.10000000000002274</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294475.31</v>
      </c>
      <c r="D220" s="1">
        <f>'PR-RAS'!E224</f>
        <v>353050.19</v>
      </c>
      <c r="E220" s="1">
        <v>0</v>
      </c>
      <c r="F220" s="1">
        <v>0</v>
      </c>
      <c r="G220" s="2">
        <f t="shared" si="0"/>
        <v>219126.07610999999</v>
      </c>
      <c r="H220" s="2">
        <f t="shared" si="1"/>
        <v>0.5</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3891.68</v>
      </c>
      <c r="E227" s="1">
        <v>0</v>
      </c>
      <c r="F227" s="1">
        <v>0</v>
      </c>
      <c r="G227" s="2">
        <f t="shared" si="0"/>
        <v>1759.03936</v>
      </c>
      <c r="H227" s="2">
        <f t="shared" si="1"/>
        <v>0.32000000000016371</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3891.68</v>
      </c>
      <c r="E228" s="1">
        <v>0</v>
      </c>
      <c r="F228" s="1">
        <v>0</v>
      </c>
      <c r="G228" s="2">
        <f t="shared" si="0"/>
        <v>1766.8227199999999</v>
      </c>
      <c r="H228" s="2">
        <f t="shared" si="1"/>
        <v>0.32000000000016371</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39300.93</v>
      </c>
      <c r="D232" s="1">
        <f>'PR-RAS'!E236</f>
        <v>49987.4</v>
      </c>
      <c r="E232" s="1">
        <v>0</v>
      </c>
      <c r="F232" s="1">
        <v>0</v>
      </c>
      <c r="G232" s="2">
        <f t="shared" si="0"/>
        <v>32172.693630000005</v>
      </c>
      <c r="H232" s="2">
        <f t="shared" si="1"/>
        <v>0.47000000000116415</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39300.93</v>
      </c>
      <c r="D233" s="1">
        <f>'PR-RAS'!E237</f>
        <v>24302.400000000001</v>
      </c>
      <c r="E233" s="1">
        <v>0</v>
      </c>
      <c r="F233" s="1">
        <v>0</v>
      </c>
      <c r="G233" s="2">
        <f t="shared" si="0"/>
        <v>20394.129360000003</v>
      </c>
      <c r="H233" s="2">
        <f t="shared" si="1"/>
        <v>0.47000000000116415</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25685</v>
      </c>
      <c r="E234" s="1">
        <v>0</v>
      </c>
      <c r="F234" s="1">
        <v>0</v>
      </c>
      <c r="G234" s="2">
        <f t="shared" si="0"/>
        <v>11969.210000000001</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255174.38</v>
      </c>
      <c r="D236" s="1">
        <f>'PR-RAS'!E240</f>
        <v>299171.11</v>
      </c>
      <c r="E236" s="1">
        <v>0</v>
      </c>
      <c r="F236" s="1">
        <v>0</v>
      </c>
      <c r="G236" s="2">
        <f t="shared" si="0"/>
        <v>200576.40099999998</v>
      </c>
      <c r="H236" s="2">
        <f t="shared" si="1"/>
        <v>0.48999999999068677</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229137.39</v>
      </c>
      <c r="D237" s="1">
        <f>'PR-RAS'!E241</f>
        <v>299171.11</v>
      </c>
      <c r="E237" s="1">
        <v>0</v>
      </c>
      <c r="F237" s="1">
        <v>0</v>
      </c>
      <c r="G237" s="2">
        <f t="shared" si="0"/>
        <v>195285.18795999998</v>
      </c>
      <c r="H237" s="2">
        <f t="shared" si="1"/>
        <v>0.5</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26036.99</v>
      </c>
      <c r="D238" s="1">
        <f>'PR-RAS'!E242</f>
        <v>0</v>
      </c>
      <c r="E238" s="1">
        <v>0</v>
      </c>
      <c r="F238" s="1">
        <v>0</v>
      </c>
      <c r="G238" s="2">
        <f t="shared" si="0"/>
        <v>6170.7666300000001</v>
      </c>
      <c r="H238" s="2">
        <f t="shared" si="1"/>
        <v>9.9999999983992893E-3</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150106.22999999998</v>
      </c>
      <c r="D248" s="1">
        <f>'PR-RAS'!E252</f>
        <v>118530.69</v>
      </c>
      <c r="E248" s="1">
        <v>0</v>
      </c>
      <c r="F248" s="1">
        <v>0</v>
      </c>
      <c r="G248" s="2">
        <f t="shared" si="0"/>
        <v>95630.399669999999</v>
      </c>
      <c r="H248" s="2">
        <f t="shared" si="1"/>
        <v>0.53999999997904524</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150106.22999999998</v>
      </c>
      <c r="D255" s="1">
        <f>'PR-RAS'!E259</f>
        <v>118530.69</v>
      </c>
      <c r="E255" s="1">
        <v>0</v>
      </c>
      <c r="F255" s="1">
        <v>0</v>
      </c>
      <c r="G255" s="2">
        <f t="shared" si="0"/>
        <v>98340.572939999998</v>
      </c>
      <c r="H255" s="2">
        <f t="shared" si="1"/>
        <v>0.53999999997904524</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94690.18</v>
      </c>
      <c r="D256" s="1">
        <f>'PR-RAS'!E260</f>
        <v>63400</v>
      </c>
      <c r="E256" s="1">
        <v>0</v>
      </c>
      <c r="F256" s="1">
        <v>0</v>
      </c>
      <c r="G256" s="2">
        <f t="shared" si="0"/>
        <v>56479.995900000002</v>
      </c>
      <c r="H256" s="2">
        <f t="shared" si="1"/>
        <v>0.17999999999301508</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55416.05</v>
      </c>
      <c r="D257" s="1">
        <f>'PR-RAS'!E261</f>
        <v>55130.69</v>
      </c>
      <c r="E257" s="1">
        <v>0</v>
      </c>
      <c r="F257" s="1">
        <v>0</v>
      </c>
      <c r="G257" s="2">
        <f t="shared" si="0"/>
        <v>42413.422079999997</v>
      </c>
      <c r="H257" s="2">
        <f t="shared" si="1"/>
        <v>0.36000000000058208</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364837.43</v>
      </c>
      <c r="D259" s="1">
        <f>'PR-RAS'!E263</f>
        <v>473268.66</v>
      </c>
      <c r="E259" s="1">
        <v>0</v>
      </c>
      <c r="F259" s="1">
        <v>0</v>
      </c>
      <c r="G259" s="2">
        <f t="shared" si="0"/>
        <v>338334.68550000002</v>
      </c>
      <c r="H259" s="2">
        <f t="shared" si="1"/>
        <v>0.77000000001862645</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352788.51</v>
      </c>
      <c r="D260" s="1">
        <f>'PR-RAS'!E264</f>
        <v>473268.66</v>
      </c>
      <c r="E260" s="1">
        <v>0</v>
      </c>
      <c r="F260" s="1">
        <v>0</v>
      </c>
      <c r="G260" s="2">
        <f t="shared" si="0"/>
        <v>336525.38997000002</v>
      </c>
      <c r="H260" s="2">
        <f t="shared" si="1"/>
        <v>0.83000000001629815</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352788.51</v>
      </c>
      <c r="D261" s="1">
        <f>'PR-RAS'!E265</f>
        <v>444685.93</v>
      </c>
      <c r="E261" s="1">
        <v>0</v>
      </c>
      <c r="F261" s="1">
        <v>0</v>
      </c>
      <c r="G261" s="2">
        <f t="shared" si="0"/>
        <v>322961.69620000006</v>
      </c>
      <c r="H261" s="2">
        <f t="shared" si="1"/>
        <v>0.55999999999767169</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28582.73</v>
      </c>
      <c r="E263" s="1">
        <v>0</v>
      </c>
      <c r="F263" s="1">
        <v>0</v>
      </c>
      <c r="G263" s="2">
        <f t="shared" si="0"/>
        <v>14977.35052</v>
      </c>
      <c r="H263" s="2">
        <f t="shared" si="1"/>
        <v>0.27000000000043656</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12048.92</v>
      </c>
      <c r="D275" s="1">
        <f>'PR-RAS'!E279</f>
        <v>0</v>
      </c>
      <c r="E275" s="1">
        <v>0</v>
      </c>
      <c r="F275" s="1">
        <v>0</v>
      </c>
      <c r="G275" s="2">
        <f t="shared" si="8"/>
        <v>3301.4040800000002</v>
      </c>
      <c r="H275" s="2">
        <f t="shared" si="9"/>
        <v>7.999999999992724E-2</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12048.92</v>
      </c>
      <c r="D277" s="1">
        <f>'PR-RAS'!E281</f>
        <v>0</v>
      </c>
      <c r="E277" s="1">
        <v>0</v>
      </c>
      <c r="F277" s="1">
        <v>0</v>
      </c>
      <c r="G277" s="2">
        <f t="shared" si="8"/>
        <v>3325.5019200000002</v>
      </c>
      <c r="H277" s="2">
        <f t="shared" si="9"/>
        <v>7.999999999992724E-2</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2557107.9900000002</v>
      </c>
      <c r="D285" s="1">
        <f>'PR-RAS'!E289</f>
        <v>3055369.18</v>
      </c>
      <c r="E285" s="1">
        <v>0</v>
      </c>
      <c r="F285" s="1">
        <v>0</v>
      </c>
      <c r="G285" s="2">
        <f t="shared" si="8"/>
        <v>2461668.3634000001</v>
      </c>
      <c r="H285" s="2">
        <f t="shared" si="9"/>
        <v>0.18999999994412065</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205912.96999999974</v>
      </c>
      <c r="D286" s="1">
        <f>'PR-RAS'!E290</f>
        <v>55393.659999999218</v>
      </c>
      <c r="E286" s="1">
        <v>0</v>
      </c>
      <c r="F286" s="1">
        <v>0</v>
      </c>
      <c r="G286" s="2">
        <f t="shared" si="8"/>
        <v>90259.582649999473</v>
      </c>
      <c r="H286" s="2">
        <f t="shared" si="9"/>
        <v>0.37000000104308128</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1506073.51</v>
      </c>
      <c r="D288" s="1">
        <f>'PR-RAS'!E292</f>
        <v>1602569.57</v>
      </c>
      <c r="E288" s="1">
        <v>0</v>
      </c>
      <c r="F288" s="1">
        <v>0</v>
      </c>
      <c r="G288" s="2">
        <f t="shared" si="8"/>
        <v>1352118.03055</v>
      </c>
      <c r="H288" s="2">
        <f t="shared" si="9"/>
        <v>0.91999999992549419</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414085.27</v>
      </c>
      <c r="D290" s="1">
        <f>'PR-RAS'!E294</f>
        <v>316162.65000000002</v>
      </c>
      <c r="E290" s="1">
        <v>0</v>
      </c>
      <c r="F290" s="1">
        <v>0</v>
      </c>
      <c r="G290" s="2">
        <f t="shared" si="8"/>
        <v>302412.65473000001</v>
      </c>
      <c r="H290" s="2">
        <f t="shared" si="9"/>
        <v>0.61999999999534339</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35.840000000000003</v>
      </c>
      <c r="D291" s="1">
        <f>'PR-RAS'!E295</f>
        <v>0</v>
      </c>
      <c r="E291" s="1">
        <v>0</v>
      </c>
      <c r="F291" s="1">
        <v>0</v>
      </c>
      <c r="G291" s="2">
        <f t="shared" si="8"/>
        <v>10.393600000000001</v>
      </c>
      <c r="H291" s="2">
        <f t="shared" si="9"/>
        <v>0.15999999999999659</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965212.42</v>
      </c>
      <c r="D293" s="1">
        <f>'PR-RAS'!E298</f>
        <v>903068.31</v>
      </c>
      <c r="E293" s="1">
        <v>0</v>
      </c>
      <c r="F293" s="1">
        <v>0</v>
      </c>
      <c r="G293" s="2">
        <f t="shared" si="8"/>
        <v>809233.91967999993</v>
      </c>
      <c r="H293" s="2">
        <f t="shared" si="9"/>
        <v>0.73000000009778887</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965212.42</v>
      </c>
      <c r="D294" s="1">
        <f>'PR-RAS'!E299</f>
        <v>903068.31</v>
      </c>
      <c r="E294" s="1">
        <v>0</v>
      </c>
      <c r="F294" s="1">
        <v>0</v>
      </c>
      <c r="G294" s="2">
        <f t="shared" si="8"/>
        <v>812005.26871999993</v>
      </c>
      <c r="H294" s="2">
        <f t="shared" si="9"/>
        <v>0.73000000009778887</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871404.14</v>
      </c>
      <c r="D295" s="1">
        <f>'PR-RAS'!E300</f>
        <v>889265.15</v>
      </c>
      <c r="E295" s="1">
        <v>0</v>
      </c>
      <c r="F295" s="1">
        <v>0</v>
      </c>
      <c r="G295" s="2">
        <f t="shared" si="8"/>
        <v>779080.72535999992</v>
      </c>
      <c r="H295" s="2">
        <f t="shared" si="9"/>
        <v>0.2900000000372529</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871404.14</v>
      </c>
      <c r="D296" s="1">
        <f>'PR-RAS'!E301</f>
        <v>889265.15</v>
      </c>
      <c r="E296" s="1">
        <v>0</v>
      </c>
      <c r="F296" s="1">
        <v>0</v>
      </c>
      <c r="G296" s="2">
        <f t="shared" si="8"/>
        <v>781730.65979999991</v>
      </c>
      <c r="H296" s="2">
        <f t="shared" si="9"/>
        <v>0.2900000000372529</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93808.28</v>
      </c>
      <c r="D299" s="1">
        <f>'PR-RAS'!E304</f>
        <v>13803.16</v>
      </c>
      <c r="E299" s="1">
        <v>0</v>
      </c>
      <c r="F299" s="1">
        <v>0</v>
      </c>
      <c r="G299" s="2">
        <f t="shared" si="8"/>
        <v>36181.550799999997</v>
      </c>
      <c r="H299" s="2">
        <f t="shared" si="9"/>
        <v>0.43999999999869033</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93808.28</v>
      </c>
      <c r="D303" s="1">
        <f>'PR-RAS'!E308</f>
        <v>13803.16</v>
      </c>
      <c r="E303" s="1">
        <v>0</v>
      </c>
      <c r="F303" s="1">
        <v>0</v>
      </c>
      <c r="G303" s="2">
        <f t="shared" si="8"/>
        <v>36667.209199999998</v>
      </c>
      <c r="H303" s="2">
        <f t="shared" si="9"/>
        <v>0.43999999999869033</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1087372.32</v>
      </c>
      <c r="D345" s="1">
        <f>'PR-RAS'!E350</f>
        <v>748083.17999999993</v>
      </c>
      <c r="E345" s="1">
        <v>0</v>
      </c>
      <c r="F345" s="1">
        <v>0</v>
      </c>
      <c r="G345" s="2">
        <f t="shared" si="8"/>
        <v>888737.30591999984</v>
      </c>
      <c r="H345" s="2">
        <f t="shared" si="9"/>
        <v>0.5</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227185.72</v>
      </c>
      <c r="D346" s="1">
        <f>'PR-RAS'!E351</f>
        <v>251326.31</v>
      </c>
      <c r="E346" s="1">
        <v>0</v>
      </c>
      <c r="F346" s="1">
        <v>0</v>
      </c>
      <c r="G346" s="2">
        <f t="shared" si="8"/>
        <v>251794.22729999997</v>
      </c>
      <c r="H346" s="2">
        <f t="shared" si="9"/>
        <v>0.58999999999650754</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227185.72</v>
      </c>
      <c r="D351" s="1">
        <f>'PR-RAS'!E356</f>
        <v>251326.31</v>
      </c>
      <c r="E351" s="1">
        <v>0</v>
      </c>
      <c r="F351" s="1">
        <v>0</v>
      </c>
      <c r="G351" s="2">
        <f t="shared" si="8"/>
        <v>255443.41899999997</v>
      </c>
      <c r="H351" s="2">
        <f t="shared" si="9"/>
        <v>0.58999999999650754</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49851.96</v>
      </c>
      <c r="E355" s="1">
        <v>0</v>
      </c>
      <c r="F355" s="1">
        <v>0</v>
      </c>
      <c r="G355" s="2">
        <f t="shared" si="8"/>
        <v>35295.187679999995</v>
      </c>
      <c r="H355" s="2">
        <f t="shared" si="9"/>
        <v>4.0000000000873115E-2</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227185.72</v>
      </c>
      <c r="D357" s="1">
        <f>'PR-RAS'!E362</f>
        <v>201474.35</v>
      </c>
      <c r="E357" s="1">
        <v>0</v>
      </c>
      <c r="F357" s="1">
        <v>0</v>
      </c>
      <c r="G357" s="2">
        <f t="shared" si="8"/>
        <v>224327.85352</v>
      </c>
      <c r="H357" s="2">
        <f t="shared" si="9"/>
        <v>0.63000000000465661</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860186.6</v>
      </c>
      <c r="D358" s="1">
        <f>'PR-RAS'!E363</f>
        <v>496756.87</v>
      </c>
      <c r="E358" s="1">
        <v>0</v>
      </c>
      <c r="F358" s="1">
        <v>0</v>
      </c>
      <c r="G358" s="2">
        <f t="shared" si="8"/>
        <v>661771.02137999993</v>
      </c>
      <c r="H358" s="2">
        <f t="shared" si="9"/>
        <v>0.53000000002793968</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722375.74</v>
      </c>
      <c r="D359" s="1">
        <f>'PR-RAS'!E364</f>
        <v>306865.99</v>
      </c>
      <c r="E359" s="1">
        <v>0</v>
      </c>
      <c r="F359" s="1">
        <v>0</v>
      </c>
      <c r="G359" s="2">
        <f t="shared" si="8"/>
        <v>478326.56375999999</v>
      </c>
      <c r="H359" s="2">
        <f t="shared" si="9"/>
        <v>0.27000000001862645</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60869.17</v>
      </c>
      <c r="D361" s="1">
        <f>'PR-RAS'!E366</f>
        <v>62150.91</v>
      </c>
      <c r="E361" s="1">
        <v>0</v>
      </c>
      <c r="F361" s="1">
        <v>0</v>
      </c>
      <c r="G361" s="2">
        <f t="shared" si="8"/>
        <v>66661.556400000001</v>
      </c>
      <c r="H361" s="2">
        <f t="shared" si="9"/>
        <v>0.25999999999476131</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71469.009999999995</v>
      </c>
      <c r="D362" s="1">
        <f>'PR-RAS'!E367</f>
        <v>0</v>
      </c>
      <c r="E362" s="1">
        <v>0</v>
      </c>
      <c r="F362" s="1">
        <v>0</v>
      </c>
      <c r="G362" s="2">
        <f t="shared" si="8"/>
        <v>25800.312609999997</v>
      </c>
      <c r="H362" s="2">
        <f t="shared" si="9"/>
        <v>9.9999999947613105E-3</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590037.56000000006</v>
      </c>
      <c r="D363" s="1">
        <f>'PR-RAS'!E368</f>
        <v>244715.08</v>
      </c>
      <c r="E363" s="1">
        <v>0</v>
      </c>
      <c r="F363" s="1">
        <v>0</v>
      </c>
      <c r="G363" s="2">
        <f t="shared" si="8"/>
        <v>390767.31464</v>
      </c>
      <c r="H363" s="2">
        <f t="shared" si="9"/>
        <v>0.51999999993131496</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133026.65</v>
      </c>
      <c r="D364" s="1">
        <f>'PR-RAS'!E369</f>
        <v>189890.88</v>
      </c>
      <c r="E364" s="1">
        <v>0</v>
      </c>
      <c r="F364" s="1">
        <v>0</v>
      </c>
      <c r="G364" s="2">
        <f t="shared" si="8"/>
        <v>186149.45282999999</v>
      </c>
      <c r="H364" s="2">
        <f t="shared" si="9"/>
        <v>0.47000000000116415</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657.5</v>
      </c>
      <c r="D365" s="1">
        <f>'PR-RAS'!E370</f>
        <v>0</v>
      </c>
      <c r="E365" s="1">
        <v>0</v>
      </c>
      <c r="F365" s="1">
        <v>0</v>
      </c>
      <c r="G365" s="2">
        <f t="shared" si="8"/>
        <v>239.32999999999998</v>
      </c>
      <c r="H365" s="2">
        <f t="shared" si="9"/>
        <v>0.5</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5082.9799999999996</v>
      </c>
      <c r="E366" s="1">
        <v>0</v>
      </c>
      <c r="F366" s="1">
        <v>0</v>
      </c>
      <c r="G366" s="2">
        <f t="shared" si="8"/>
        <v>3710.5753999999997</v>
      </c>
      <c r="H366" s="2">
        <f t="shared" si="9"/>
        <v>2.0000000000436557E-2</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63266.51</v>
      </c>
      <c r="D367" s="1">
        <f>'PR-RAS'!E372</f>
        <v>86212.5</v>
      </c>
      <c r="E367" s="1">
        <v>0</v>
      </c>
      <c r="F367" s="1">
        <v>0</v>
      </c>
      <c r="G367" s="2">
        <f t="shared" si="8"/>
        <v>86263.092659999995</v>
      </c>
      <c r="H367" s="2">
        <f t="shared" si="9"/>
        <v>0.98999999999796273</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40987.629999999997</v>
      </c>
      <c r="D369" s="1">
        <f>'PR-RAS'!E374</f>
        <v>9722</v>
      </c>
      <c r="E369" s="1">
        <v>0</v>
      </c>
      <c r="F369" s="1">
        <v>0</v>
      </c>
      <c r="G369" s="2">
        <f t="shared" si="8"/>
        <v>22238.839839999997</v>
      </c>
      <c r="H369" s="2">
        <f t="shared" si="9"/>
        <v>0.37000000000261934</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3718.13</v>
      </c>
      <c r="D370" s="1">
        <f>'PR-RAS'!E375</f>
        <v>5800</v>
      </c>
      <c r="E370" s="1">
        <v>0</v>
      </c>
      <c r="F370" s="1">
        <v>0</v>
      </c>
      <c r="G370" s="2">
        <f t="shared" si="8"/>
        <v>5652.3899700000002</v>
      </c>
      <c r="H370" s="2">
        <f t="shared" si="9"/>
        <v>0.13000000000010914</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24396.880000000001</v>
      </c>
      <c r="D371" s="1">
        <f>'PR-RAS'!E376</f>
        <v>83073.399999999994</v>
      </c>
      <c r="E371" s="1">
        <v>0</v>
      </c>
      <c r="F371" s="1">
        <v>0</v>
      </c>
      <c r="G371" s="2">
        <f t="shared" si="8"/>
        <v>70501.161599999992</v>
      </c>
      <c r="H371" s="2">
        <f t="shared" si="9"/>
        <v>0.5199999999931606</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4784.21</v>
      </c>
      <c r="D373" s="1">
        <f>'PR-RAS'!E378</f>
        <v>0</v>
      </c>
      <c r="E373" s="1">
        <v>0</v>
      </c>
      <c r="F373" s="1">
        <v>0</v>
      </c>
      <c r="G373" s="2">
        <f t="shared" si="8"/>
        <v>1779.72612</v>
      </c>
      <c r="H373" s="2">
        <f t="shared" si="9"/>
        <v>0.21000000000003638</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4784.21</v>
      </c>
      <c r="D374" s="1">
        <f>'PR-RAS'!E379</f>
        <v>0</v>
      </c>
      <c r="E374" s="1">
        <v>0</v>
      </c>
      <c r="F374" s="1">
        <v>0</v>
      </c>
      <c r="G374" s="2">
        <f t="shared" si="8"/>
        <v>1784.5103300000001</v>
      </c>
      <c r="H374" s="2">
        <f t="shared" si="9"/>
        <v>0.21000000000003638</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154985.13000000012</v>
      </c>
      <c r="E402" s="1">
        <v>0</v>
      </c>
      <c r="F402" s="1">
        <v>0</v>
      </c>
      <c r="G402" s="2">
        <f t="shared" si="8"/>
        <v>124298.07426000011</v>
      </c>
      <c r="H402" s="2">
        <f t="shared" si="9"/>
        <v>0.13000000012107193</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122159.90000000002</v>
      </c>
      <c r="D403" s="1">
        <f>'PR-RAS'!E408</f>
        <v>0</v>
      </c>
      <c r="E403" s="1">
        <v>0</v>
      </c>
      <c r="F403" s="1">
        <v>0</v>
      </c>
      <c r="G403" s="2">
        <f t="shared" si="8"/>
        <v>49108.279800000011</v>
      </c>
      <c r="H403" s="2">
        <f t="shared" si="9"/>
        <v>9.9999999976716936E-2</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1315711.6200000001</v>
      </c>
      <c r="D405" s="1">
        <f>'PR-RAS'!E410</f>
        <v>1321506.75</v>
      </c>
      <c r="E405" s="1">
        <v>0</v>
      </c>
      <c r="F405" s="1">
        <v>0</v>
      </c>
      <c r="G405" s="2">
        <f t="shared" si="8"/>
        <v>1599324.9484800003</v>
      </c>
      <c r="H405" s="2">
        <f t="shared" si="9"/>
        <v>0.62999999988824129</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177886.69</v>
      </c>
      <c r="D406" s="1">
        <f>'PR-RAS'!E411</f>
        <v>100943.88</v>
      </c>
      <c r="E406" s="1">
        <v>0</v>
      </c>
      <c r="F406" s="1">
        <v>0</v>
      </c>
      <c r="G406" s="2">
        <f t="shared" si="8"/>
        <v>153808.65225000001</v>
      </c>
      <c r="H406" s="2">
        <f t="shared" si="9"/>
        <v>0.42999999999301508</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3728233.38</v>
      </c>
      <c r="D407" s="1">
        <f>'PR-RAS'!E412</f>
        <v>4013831.1499999994</v>
      </c>
      <c r="E407" s="1">
        <v>0</v>
      </c>
      <c r="F407" s="1">
        <v>0</v>
      </c>
      <c r="G407" s="2">
        <f t="shared" si="8"/>
        <v>4772893.6460800003</v>
      </c>
      <c r="H407" s="2">
        <f t="shared" si="9"/>
        <v>0.52999999932944775</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3644480.3100000005</v>
      </c>
      <c r="D408" s="1">
        <f>'PR-RAS'!E413</f>
        <v>3803452.3600000003</v>
      </c>
      <c r="E408" s="1">
        <v>0</v>
      </c>
      <c r="F408" s="1">
        <v>0</v>
      </c>
      <c r="G408" s="2">
        <f t="shared" si="8"/>
        <v>4579313.7072100006</v>
      </c>
      <c r="H408" s="2">
        <f t="shared" si="9"/>
        <v>0.67000000085681677</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83753.069999999367</v>
      </c>
      <c r="D409" s="1">
        <f>'PR-RAS'!E414</f>
        <v>210378.78999999911</v>
      </c>
      <c r="E409" s="1">
        <v>0</v>
      </c>
      <c r="F409" s="1">
        <v>0</v>
      </c>
      <c r="G409" s="2">
        <f t="shared" si="8"/>
        <v>205840.34519999899</v>
      </c>
      <c r="H409" s="2">
        <f t="shared" si="9"/>
        <v>0.28000000026077032</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190361.8899999999</v>
      </c>
      <c r="D411" s="1">
        <f>'PR-RAS'!E416</f>
        <v>281062.82000000007</v>
      </c>
      <c r="E411" s="1">
        <v>0</v>
      </c>
      <c r="F411" s="1">
        <v>0</v>
      </c>
      <c r="G411" s="2">
        <f t="shared" si="8"/>
        <v>308519.8873</v>
      </c>
      <c r="H411" s="2">
        <f t="shared" si="9"/>
        <v>0.2900000000372529</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591971.96</v>
      </c>
      <c r="D413" s="1">
        <f>'PR-RAS'!E418</f>
        <v>417106.53</v>
      </c>
      <c r="E413" s="1">
        <v>0</v>
      </c>
      <c r="F413" s="1">
        <v>0</v>
      </c>
      <c r="G413" s="2">
        <f t="shared" si="8"/>
        <v>587588.22823999997</v>
      </c>
      <c r="H413" s="2">
        <f t="shared" si="9"/>
        <v>0.51000000000931323</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10545.44</v>
      </c>
      <c r="D522" s="1">
        <f>'PR-RAS'!E528</f>
        <v>6709.18</v>
      </c>
      <c r="E522" s="1">
        <v>0</v>
      </c>
      <c r="F522" s="1">
        <v>0</v>
      </c>
      <c r="G522" s="2">
        <f t="shared" ref="G522:G809" si="10">(B522/1000)*(C522*1+D522*2)</f>
        <v>12485.139800000003</v>
      </c>
      <c r="H522" s="2">
        <f t="shared" ref="H522:H809" si="11">ABS(C522-ROUND(C522,0))+ABS(D522-ROUND(D522,0))</f>
        <v>0.62000000000080036</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10545.44</v>
      </c>
      <c r="D587" s="1">
        <f>'PR-RAS'!E593</f>
        <v>6709.18</v>
      </c>
      <c r="E587" s="1">
        <v>0</v>
      </c>
      <c r="F587" s="1">
        <v>0</v>
      </c>
      <c r="G587" s="2">
        <f t="shared" si="10"/>
        <v>14042.786800000002</v>
      </c>
      <c r="H587" s="2">
        <f t="shared" si="11"/>
        <v>0.62000000000080036</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10545.44</v>
      </c>
      <c r="D599" s="1">
        <f>'PR-RAS'!E605</f>
        <v>6709.18</v>
      </c>
      <c r="E599" s="1">
        <v>0</v>
      </c>
      <c r="F599" s="1">
        <v>0</v>
      </c>
      <c r="G599" s="2">
        <f t="shared" si="10"/>
        <v>14330.352400000002</v>
      </c>
      <c r="H599" s="2">
        <f t="shared" si="11"/>
        <v>0.62000000000080036</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10545.44</v>
      </c>
      <c r="D600" s="1">
        <f>'PR-RAS'!E606</f>
        <v>6709.18</v>
      </c>
      <c r="E600" s="1">
        <v>0</v>
      </c>
      <c r="F600" s="1">
        <v>0</v>
      </c>
      <c r="G600" s="2">
        <f t="shared" si="10"/>
        <v>14354.316200000001</v>
      </c>
      <c r="H600" s="2">
        <f t="shared" si="11"/>
        <v>0.62000000000080036</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10545.44</v>
      </c>
      <c r="D630" s="1">
        <f>'PR-RAS'!E636</f>
        <v>6709.18</v>
      </c>
      <c r="E630" s="1">
        <v>0</v>
      </c>
      <c r="F630" s="1">
        <v>0</v>
      </c>
      <c r="G630" s="2">
        <f t="shared" si="10"/>
        <v>15073.230200000002</v>
      </c>
      <c r="H630" s="2">
        <f t="shared" si="11"/>
        <v>0.62000000000080036</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19506.599999999999</v>
      </c>
      <c r="D632" s="1">
        <f>'PR-RAS'!E638</f>
        <v>30052.04</v>
      </c>
      <c r="E632" s="1">
        <v>0</v>
      </c>
      <c r="F632" s="1">
        <v>0</v>
      </c>
      <c r="G632" s="2">
        <f t="shared" si="10"/>
        <v>50234.339079999998</v>
      </c>
      <c r="H632" s="2">
        <f t="shared" si="11"/>
        <v>0.44000000000232831</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3728233.38</v>
      </c>
      <c r="D633" s="1">
        <f>'PR-RAS'!E639</f>
        <v>4013831.1499999994</v>
      </c>
      <c r="E633" s="1">
        <v>0</v>
      </c>
      <c r="F633" s="1">
        <v>0</v>
      </c>
      <c r="G633" s="2">
        <f t="shared" si="10"/>
        <v>7429726.0697600003</v>
      </c>
      <c r="H633" s="2">
        <f t="shared" si="11"/>
        <v>0.52999999932944775</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3655025.7500000005</v>
      </c>
      <c r="D634" s="1">
        <f>'PR-RAS'!E640</f>
        <v>3810161.5400000005</v>
      </c>
      <c r="E634" s="1">
        <v>0</v>
      </c>
      <c r="F634" s="1">
        <v>0</v>
      </c>
      <c r="G634" s="2">
        <f t="shared" si="10"/>
        <v>7137295.809390001</v>
      </c>
      <c r="H634" s="2">
        <f t="shared" si="11"/>
        <v>0.70999999903142452</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73207.629999999423</v>
      </c>
      <c r="D635" s="1">
        <f>'PR-RAS'!E641</f>
        <v>203669.60999999894</v>
      </c>
      <c r="E635" s="1">
        <v>0</v>
      </c>
      <c r="F635" s="1">
        <v>0</v>
      </c>
      <c r="G635" s="2">
        <f t="shared" si="10"/>
        <v>304666.70289999829</v>
      </c>
      <c r="H635" s="2">
        <f t="shared" si="11"/>
        <v>0.76000000163912773</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170855.28999999989</v>
      </c>
      <c r="D637" s="1">
        <f>'PR-RAS'!E643</f>
        <v>251010.78000000006</v>
      </c>
      <c r="E637" s="1">
        <v>0</v>
      </c>
      <c r="F637" s="1">
        <v>0</v>
      </c>
      <c r="G637" s="2">
        <f t="shared" si="10"/>
        <v>427949.67660000001</v>
      </c>
      <c r="H637" s="2">
        <f t="shared" si="11"/>
        <v>0.50999999983469024</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244062.91999999931</v>
      </c>
      <c r="D639" s="1">
        <f>'PR-RAS'!E645</f>
        <v>454680.38999999897</v>
      </c>
      <c r="E639" s="1">
        <v>0</v>
      </c>
      <c r="F639" s="1">
        <v>0</v>
      </c>
      <c r="G639" s="2">
        <f t="shared" si="10"/>
        <v>735884.32059999823</v>
      </c>
      <c r="H639" s="2">
        <f t="shared" si="11"/>
        <v>0.46999999965191819</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27678.2</v>
      </c>
      <c r="D641" s="1">
        <f>'PR-RAS'!E647</f>
        <v>39802.14</v>
      </c>
      <c r="E641" s="1">
        <v>0</v>
      </c>
      <c r="F641" s="1">
        <v>0</v>
      </c>
      <c r="G641" s="2">
        <f t="shared" si="10"/>
        <v>68660.787199999992</v>
      </c>
      <c r="H641" s="2">
        <f t="shared" si="11"/>
        <v>0.34000000000014552</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338596.05</v>
      </c>
      <c r="D642" s="1">
        <f>'PR-RAS'!E649</f>
        <v>506996.63</v>
      </c>
      <c r="E642" s="1">
        <v>0</v>
      </c>
      <c r="F642" s="1">
        <v>0</v>
      </c>
      <c r="G642" s="2">
        <f t="shared" si="10"/>
        <v>867009.74771000003</v>
      </c>
      <c r="H642" s="2">
        <f t="shared" si="11"/>
        <v>0.41999999998370185</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4112064.68</v>
      </c>
      <c r="D643" s="1">
        <f>'PR-RAS'!E650</f>
        <v>4651668.22</v>
      </c>
      <c r="E643" s="1">
        <v>0</v>
      </c>
      <c r="F643" s="1">
        <v>0</v>
      </c>
      <c r="G643" s="2">
        <f t="shared" si="10"/>
        <v>8612687.5190399997</v>
      </c>
      <c r="H643" s="2">
        <f t="shared" si="11"/>
        <v>0.53999999957159162</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3943664.1</v>
      </c>
      <c r="D644" s="1">
        <f>'PR-RAS'!E651</f>
        <v>4492677.87</v>
      </c>
      <c r="E644" s="1">
        <v>0</v>
      </c>
      <c r="F644" s="1">
        <v>0</v>
      </c>
      <c r="G644" s="2">
        <f t="shared" si="10"/>
        <v>8313359.7571200002</v>
      </c>
      <c r="H644" s="2">
        <f t="shared" si="11"/>
        <v>0.22999999998137355</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506996.63000000035</v>
      </c>
      <c r="D645" s="1">
        <f>'PR-RAS'!E652</f>
        <v>665986.97999999952</v>
      </c>
      <c r="E645" s="1">
        <v>0</v>
      </c>
      <c r="F645" s="1">
        <v>0</v>
      </c>
      <c r="G645" s="2">
        <f t="shared" si="10"/>
        <v>1184297.0599599998</v>
      </c>
      <c r="H645" s="2">
        <f t="shared" si="11"/>
        <v>0.39000000013038516</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18</v>
      </c>
      <c r="D646" s="1">
        <f>'PR-RAS'!E653</f>
        <v>26</v>
      </c>
      <c r="E646" s="1">
        <v>0</v>
      </c>
      <c r="F646" s="1">
        <v>0</v>
      </c>
      <c r="G646" s="2">
        <f t="shared" si="10"/>
        <v>45.15</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17</v>
      </c>
      <c r="D648" s="1">
        <f>'PR-RAS'!E655</f>
        <v>25</v>
      </c>
      <c r="E648" s="1">
        <v>0</v>
      </c>
      <c r="F648" s="1">
        <v>0</v>
      </c>
      <c r="G648" s="2">
        <f t="shared" si="10"/>
        <v>43.349000000000004</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479576.56</v>
      </c>
      <c r="D654" s="1">
        <f>'PR-RAS'!E661</f>
        <v>467531.27</v>
      </c>
      <c r="E654" s="1">
        <v>0</v>
      </c>
      <c r="F654" s="1">
        <v>0</v>
      </c>
      <c r="G654" s="2">
        <f t="shared" si="10"/>
        <v>923759.33230000013</v>
      </c>
      <c r="H654" s="2">
        <f t="shared" si="11"/>
        <v>0.71000000002095476</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56400</v>
      </c>
      <c r="D658" s="1">
        <f>'PR-RAS'!E665</f>
        <v>38396.660000000003</v>
      </c>
      <c r="E658" s="1">
        <v>0</v>
      </c>
      <c r="F658" s="1">
        <v>0</v>
      </c>
      <c r="G658" s="2">
        <f t="shared" si="10"/>
        <v>87508.011240000007</v>
      </c>
      <c r="H658" s="2">
        <f t="shared" si="11"/>
        <v>0.33999999999650754</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9300</v>
      </c>
      <c r="D659" s="1">
        <f>'PR-RAS'!E666</f>
        <v>0</v>
      </c>
      <c r="E659" s="1">
        <v>0</v>
      </c>
      <c r="F659" s="1">
        <v>0</v>
      </c>
      <c r="G659" s="2">
        <f t="shared" si="10"/>
        <v>6119.4000000000005</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76701.86</v>
      </c>
      <c r="D666" s="1">
        <f>'PR-RAS'!E673</f>
        <v>0</v>
      </c>
      <c r="E666" s="1">
        <v>0</v>
      </c>
      <c r="F666" s="1">
        <v>0</v>
      </c>
      <c r="G666" s="2">
        <f t="shared" si="10"/>
        <v>51006.736900000004</v>
      </c>
      <c r="H666" s="2">
        <f t="shared" si="11"/>
        <v>0.13999999999941792</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106496.07</v>
      </c>
      <c r="E688" s="1">
        <v>0</v>
      </c>
      <c r="F688" s="1">
        <v>0</v>
      </c>
      <c r="G688" s="2">
        <f t="shared" si="10"/>
        <v>146325.60018000001</v>
      </c>
      <c r="H688" s="2">
        <f t="shared" si="11"/>
        <v>7.0000000006984919E-2</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16612.86</v>
      </c>
      <c r="D703" s="1">
        <f>'PR-RAS'!E710</f>
        <v>15073.15</v>
      </c>
      <c r="E703" s="1">
        <v>0</v>
      </c>
      <c r="F703" s="1">
        <v>0</v>
      </c>
      <c r="G703" s="2">
        <f t="shared" si="10"/>
        <v>32824.930319999999</v>
      </c>
      <c r="H703" s="2">
        <f t="shared" si="11"/>
        <v>0.28999999999905413</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2648.62</v>
      </c>
      <c r="D709" s="1">
        <f>'PR-RAS'!E716</f>
        <v>0</v>
      </c>
      <c r="E709" s="1">
        <v>0</v>
      </c>
      <c r="F709" s="1">
        <v>0</v>
      </c>
      <c r="G709" s="2">
        <f t="shared" si="10"/>
        <v>1875.2229599999998</v>
      </c>
      <c r="H709" s="2">
        <f t="shared" si="11"/>
        <v>0.38000000000010914</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3843.82</v>
      </c>
      <c r="D711" s="1">
        <f>'PR-RAS'!E718</f>
        <v>6136.19</v>
      </c>
      <c r="E711" s="1">
        <v>0</v>
      </c>
      <c r="F711" s="1">
        <v>0</v>
      </c>
      <c r="G711" s="2">
        <f t="shared" si="10"/>
        <v>11442.501999999999</v>
      </c>
      <c r="H711" s="2">
        <f t="shared" si="11"/>
        <v>0.36999999999943611</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7315.95</v>
      </c>
      <c r="D715" s="1">
        <f>'PR-RAS'!E722</f>
        <v>10582.78</v>
      </c>
      <c r="E715" s="1">
        <v>0</v>
      </c>
      <c r="F715" s="1">
        <v>0</v>
      </c>
      <c r="G715" s="2">
        <f t="shared" si="10"/>
        <v>20335.798139999999</v>
      </c>
      <c r="H715" s="2">
        <f t="shared" si="11"/>
        <v>0.26999999999952706</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20640.87</v>
      </c>
      <c r="D718" s="1">
        <f>'PR-RAS'!E725</f>
        <v>8090.68</v>
      </c>
      <c r="E718" s="1">
        <v>0</v>
      </c>
      <c r="F718" s="1">
        <v>0</v>
      </c>
      <c r="G718" s="2">
        <f t="shared" si="10"/>
        <v>26401.538909999996</v>
      </c>
      <c r="H718" s="2">
        <f t="shared" si="11"/>
        <v>0.4500000000007276</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6851.04</v>
      </c>
      <c r="D719" s="1">
        <f>'PR-RAS'!E726</f>
        <v>8345.2199999999993</v>
      </c>
      <c r="E719" s="1">
        <v>0</v>
      </c>
      <c r="F719" s="1">
        <v>0</v>
      </c>
      <c r="G719" s="2">
        <f t="shared" si="10"/>
        <v>16902.782639999998</v>
      </c>
      <c r="H719" s="2">
        <f t="shared" si="11"/>
        <v>0.25999999999930878</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3891.68</v>
      </c>
      <c r="E757" s="1">
        <v>0</v>
      </c>
      <c r="F757" s="1">
        <v>0</v>
      </c>
      <c r="G757" s="2">
        <f t="shared" si="10"/>
        <v>5884.2201599999999</v>
      </c>
      <c r="H757" s="2">
        <f t="shared" si="11"/>
        <v>0.32000000000016371</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39393.839999999997</v>
      </c>
      <c r="D812" s="1">
        <f>'PR-RAS'!E819</f>
        <v>32400</v>
      </c>
      <c r="E812" s="1">
        <v>0</v>
      </c>
      <c r="F812" s="1">
        <v>0</v>
      </c>
      <c r="G812" s="2">
        <f t="shared" si="18"/>
        <v>84501.204240000006</v>
      </c>
      <c r="H812" s="2">
        <f t="shared" si="19"/>
        <v>0.16000000000349246</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55296.34</v>
      </c>
      <c r="D814" s="1">
        <f>'PR-RAS'!E821</f>
        <v>31000</v>
      </c>
      <c r="E814" s="1">
        <v>0</v>
      </c>
      <c r="F814" s="1">
        <v>0</v>
      </c>
      <c r="G814" s="2">
        <f t="shared" si="18"/>
        <v>95361.924419999996</v>
      </c>
      <c r="H814" s="2">
        <f t="shared" si="19"/>
        <v>0.33999999999650754</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17721.830000000002</v>
      </c>
      <c r="D817" s="1">
        <f>'PR-RAS'!E824</f>
        <v>20332.05</v>
      </c>
      <c r="E817" s="1">
        <v>0</v>
      </c>
      <c r="F817" s="1">
        <v>0</v>
      </c>
      <c r="G817" s="2">
        <f t="shared" si="18"/>
        <v>47642.918879999997</v>
      </c>
      <c r="H817" s="2">
        <f t="shared" si="19"/>
        <v>0.21999999999752617</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3814.11</v>
      </c>
      <c r="D819" s="1">
        <f>'PR-RAS'!E826</f>
        <v>3661.14</v>
      </c>
      <c r="E819" s="1">
        <v>0</v>
      </c>
      <c r="F819" s="1">
        <v>0</v>
      </c>
      <c r="G819" s="2">
        <f t="shared" si="18"/>
        <v>9109.5670199999986</v>
      </c>
      <c r="H819" s="2">
        <f t="shared" si="19"/>
        <v>0.25</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33880.11</v>
      </c>
      <c r="D821" s="1">
        <f>'PR-RAS'!E828</f>
        <v>31137.5</v>
      </c>
      <c r="E821" s="1">
        <v>0</v>
      </c>
      <c r="F821" s="1">
        <v>0</v>
      </c>
      <c r="G821" s="2">
        <f t="shared" si="18"/>
        <v>78847.190199999997</v>
      </c>
      <c r="H821" s="2">
        <f t="shared" si="19"/>
        <v>0.61000000000058208</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44315.41</v>
      </c>
      <c r="D822" s="1">
        <f>'PR-RAS'!E829</f>
        <v>43290.400000000001</v>
      </c>
      <c r="E822" s="1">
        <v>0</v>
      </c>
      <c r="F822" s="1">
        <v>0</v>
      </c>
      <c r="G822" s="2">
        <f t="shared" si="18"/>
        <v>107465.78840999999</v>
      </c>
      <c r="H822" s="2">
        <f t="shared" si="19"/>
        <v>0.81000000000494765</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12048.92</v>
      </c>
      <c r="D827" s="1">
        <f>'PR-RAS'!E834</f>
        <v>0</v>
      </c>
      <c r="E827" s="1">
        <v>0</v>
      </c>
      <c r="F827" s="1">
        <v>0</v>
      </c>
      <c r="G827" s="2">
        <f t="shared" si="18"/>
        <v>9952.4079199999996</v>
      </c>
      <c r="H827" s="2">
        <f t="shared" si="19"/>
        <v>7.999999999992724E-2</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10545.44</v>
      </c>
      <c r="D948" s="1">
        <f>'PR-RAS'!E955</f>
        <v>6709.18</v>
      </c>
      <c r="E948" s="1">
        <v>0</v>
      </c>
      <c r="F948" s="1">
        <v>0</v>
      </c>
      <c r="G948" s="2">
        <f t="shared" si="18"/>
        <v>22693.7186</v>
      </c>
      <c r="H948" s="2">
        <f t="shared" si="19"/>
        <v>0.62000000000080036</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9135710.5899999999</v>
      </c>
      <c r="D984" s="6">
        <f>BILANCA!E6</f>
        <v>9658280.75</v>
      </c>
      <c r="E984" s="6">
        <v>0</v>
      </c>
      <c r="F984" s="6">
        <v>0</v>
      </c>
      <c r="G984" s="7">
        <f t="shared" ref="G984:G1241" si="22">B984/1000*C984+B984/500*D984</f>
        <v>28452.272089999999</v>
      </c>
      <c r="H984" s="7">
        <f t="shared" si="19"/>
        <v>0.66000000014901161</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7669718.8400000008</v>
      </c>
      <c r="D985" s="1">
        <f>BILANCA!E7</f>
        <v>8121535.8100000005</v>
      </c>
      <c r="E985" s="1">
        <v>0</v>
      </c>
      <c r="F985" s="1">
        <v>0</v>
      </c>
      <c r="G985" s="2">
        <f t="shared" si="22"/>
        <v>47825.580920000008</v>
      </c>
      <c r="H985" s="2">
        <f t="shared" si="19"/>
        <v>0.3499999986961484</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2883340.38</v>
      </c>
      <c r="D986" s="1">
        <f>BILANCA!E8</f>
        <v>3134666.6900000004</v>
      </c>
      <c r="E986" s="1">
        <v>0</v>
      </c>
      <c r="F986" s="1">
        <v>0</v>
      </c>
      <c r="G986" s="2">
        <f t="shared" si="22"/>
        <v>27458.021280000004</v>
      </c>
      <c r="H986" s="2">
        <f t="shared" si="19"/>
        <v>0.68999999947845936</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392638.01</v>
      </c>
      <c r="D987" s="1">
        <f>BILANCA!E9</f>
        <v>392638.01</v>
      </c>
      <c r="E987" s="1">
        <v>0</v>
      </c>
      <c r="F987" s="1">
        <v>0</v>
      </c>
      <c r="G987" s="2">
        <f t="shared" si="22"/>
        <v>4711.6561199999996</v>
      </c>
      <c r="H987" s="2">
        <f t="shared" si="19"/>
        <v>2.0000000018626451E-2</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2490702.37</v>
      </c>
      <c r="D988" s="1">
        <f>BILANCA!E10</f>
        <v>2742028.68</v>
      </c>
      <c r="E988" s="1">
        <v>0</v>
      </c>
      <c r="F988" s="1">
        <v>0</v>
      </c>
      <c r="G988" s="2">
        <f t="shared" si="22"/>
        <v>39873.798650000004</v>
      </c>
      <c r="H988" s="2">
        <f t="shared" si="19"/>
        <v>0.68999999994412065</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4786378.4600000009</v>
      </c>
      <c r="D990" s="1">
        <f>BILANCA!E12</f>
        <v>4986869.12</v>
      </c>
      <c r="E990" s="1">
        <v>0</v>
      </c>
      <c r="F990" s="1">
        <v>0</v>
      </c>
      <c r="G990" s="2">
        <f t="shared" si="22"/>
        <v>103320.81690000001</v>
      </c>
      <c r="H990" s="2">
        <f t="shared" si="19"/>
        <v>0.58000000100582838</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4162230.02</v>
      </c>
      <c r="D991" s="1">
        <f>BILANCA!E13</f>
        <v>4263827.6199999992</v>
      </c>
      <c r="E991" s="1">
        <v>0</v>
      </c>
      <c r="F991" s="1">
        <v>0</v>
      </c>
      <c r="G991" s="2">
        <f t="shared" si="22"/>
        <v>101519.08207999999</v>
      </c>
      <c r="H991" s="2">
        <f t="shared" si="19"/>
        <v>0.40000000083819032</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741697.46</v>
      </c>
      <c r="D993" s="1">
        <f>BILANCA!E15</f>
        <v>741697.46</v>
      </c>
      <c r="E993" s="1">
        <v>0</v>
      </c>
      <c r="F993" s="1">
        <v>0</v>
      </c>
      <c r="G993" s="2">
        <f t="shared" si="22"/>
        <v>22250.923799999997</v>
      </c>
      <c r="H993" s="2">
        <f t="shared" si="19"/>
        <v>0.91999999992549419</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1599793.46</v>
      </c>
      <c r="D994" s="1">
        <f>BILANCA!E16</f>
        <v>1599793.46</v>
      </c>
      <c r="E994" s="1">
        <v>0</v>
      </c>
      <c r="F994" s="1">
        <v>0</v>
      </c>
      <c r="G994" s="2">
        <f t="shared" si="22"/>
        <v>52793.184179999997</v>
      </c>
      <c r="H994" s="2">
        <f t="shared" si="19"/>
        <v>0.91999999992549419</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3722003.7</v>
      </c>
      <c r="D995" s="1">
        <f>BILANCA!E17</f>
        <v>4067744.69</v>
      </c>
      <c r="E995" s="1">
        <v>0</v>
      </c>
      <c r="F995" s="1">
        <v>0</v>
      </c>
      <c r="G995" s="2">
        <f t="shared" si="22"/>
        <v>142289.91696</v>
      </c>
      <c r="H995" s="2">
        <f t="shared" si="19"/>
        <v>0.60999999986961484</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1901264.6</v>
      </c>
      <c r="D996" s="1">
        <f>BILANCA!E18</f>
        <v>2145407.9900000002</v>
      </c>
      <c r="E996" s="1">
        <v>0</v>
      </c>
      <c r="F996" s="1">
        <v>0</v>
      </c>
      <c r="G996" s="2">
        <f t="shared" si="22"/>
        <v>80497.04754</v>
      </c>
      <c r="H996" s="2">
        <f t="shared" si="19"/>
        <v>0.40999999968335032</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119875.12999999998</v>
      </c>
      <c r="D997" s="1">
        <f>BILANCA!E19</f>
        <v>227859.24</v>
      </c>
      <c r="E997" s="1">
        <v>0</v>
      </c>
      <c r="F997" s="1">
        <v>0</v>
      </c>
      <c r="G997" s="2">
        <f t="shared" si="22"/>
        <v>8058.3105399999995</v>
      </c>
      <c r="H997" s="2">
        <f t="shared" si="19"/>
        <v>0.36999999996623956</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31828.1</v>
      </c>
      <c r="D998" s="1">
        <f>BILANCA!E20</f>
        <v>31644.15</v>
      </c>
      <c r="E998" s="1">
        <v>0</v>
      </c>
      <c r="F998" s="1">
        <v>0</v>
      </c>
      <c r="G998" s="2">
        <f t="shared" si="22"/>
        <v>1426.7460000000001</v>
      </c>
      <c r="H998" s="2">
        <f t="shared" si="19"/>
        <v>0.25</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7982.84</v>
      </c>
      <c r="D999" s="1">
        <f>BILANCA!E21</f>
        <v>12288.03</v>
      </c>
      <c r="E999" s="1">
        <v>0</v>
      </c>
      <c r="F999" s="1">
        <v>0</v>
      </c>
      <c r="G999" s="2">
        <f t="shared" si="22"/>
        <v>520.94240000000002</v>
      </c>
      <c r="H999" s="2">
        <f t="shared" si="19"/>
        <v>0.19000000000050932</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46425.99</v>
      </c>
      <c r="D1000" s="1">
        <f>BILANCA!E22</f>
        <v>47638.49</v>
      </c>
      <c r="E1000" s="1">
        <v>0</v>
      </c>
      <c r="F1000" s="1">
        <v>0</v>
      </c>
      <c r="G1000" s="2">
        <f t="shared" si="22"/>
        <v>2408.9504900000002</v>
      </c>
      <c r="H1000" s="2">
        <f t="shared" si="19"/>
        <v>0.5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794.68</v>
      </c>
      <c r="D1002" s="1">
        <f>BILANCA!E24</f>
        <v>794.68</v>
      </c>
      <c r="E1002" s="1">
        <v>0</v>
      </c>
      <c r="F1002" s="1">
        <v>0</v>
      </c>
      <c r="G1002" s="2">
        <f t="shared" si="22"/>
        <v>45.296759999999992</v>
      </c>
      <c r="H1002" s="2">
        <f t="shared" si="19"/>
        <v>0.64000000000010004</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8896.43</v>
      </c>
      <c r="D1003" s="1">
        <f>BILANCA!E25</f>
        <v>8896.43</v>
      </c>
      <c r="E1003" s="1">
        <v>0</v>
      </c>
      <c r="F1003" s="1">
        <v>0</v>
      </c>
      <c r="G1003" s="2">
        <f t="shared" si="22"/>
        <v>533.78580000000011</v>
      </c>
      <c r="H1003" s="2">
        <f t="shared" si="19"/>
        <v>0.86000000000058208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240067.05</v>
      </c>
      <c r="D1004" s="1">
        <f>BILANCA!E26</f>
        <v>384787.45</v>
      </c>
      <c r="E1004" s="1">
        <v>0</v>
      </c>
      <c r="F1004" s="1">
        <v>0</v>
      </c>
      <c r="G1004" s="2">
        <f t="shared" si="22"/>
        <v>21202.480950000001</v>
      </c>
      <c r="H1004" s="2">
        <f t="shared" si="19"/>
        <v>0.5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216119.96</v>
      </c>
      <c r="D1006" s="1">
        <f>BILANCA!E28</f>
        <v>258189.99</v>
      </c>
      <c r="E1006" s="1">
        <v>0</v>
      </c>
      <c r="F1006" s="1">
        <v>0</v>
      </c>
      <c r="G1006" s="2">
        <f t="shared" si="22"/>
        <v>16847.498619999998</v>
      </c>
      <c r="H1006" s="2">
        <f t="shared" si="19"/>
        <v>5.0000000017462298E-2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34348.909999999996</v>
      </c>
      <c r="D1007" s="1">
        <f>BILANCA!E29</f>
        <v>25257.859999999993</v>
      </c>
      <c r="E1007" s="1">
        <v>0</v>
      </c>
      <c r="F1007" s="1">
        <v>0</v>
      </c>
      <c r="G1007" s="2">
        <f t="shared" si="22"/>
        <v>2036.7511199999997</v>
      </c>
      <c r="H1007" s="2">
        <f t="shared" si="19"/>
        <v>0.23000000001047738</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72728.37</v>
      </c>
      <c r="D1008" s="1">
        <f>BILANCA!E30</f>
        <v>72728.37</v>
      </c>
      <c r="E1008" s="1">
        <v>0</v>
      </c>
      <c r="F1008" s="1">
        <v>0</v>
      </c>
      <c r="G1008" s="2">
        <f t="shared" si="22"/>
        <v>5454.6277499999997</v>
      </c>
      <c r="H1008" s="2">
        <f t="shared" si="19"/>
        <v>0.73999999999068677</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38379.46</v>
      </c>
      <c r="D1012" s="1">
        <f>BILANCA!E34</f>
        <v>47470.51</v>
      </c>
      <c r="E1012" s="1">
        <v>0</v>
      </c>
      <c r="F1012" s="1">
        <v>0</v>
      </c>
      <c r="G1012" s="2">
        <f t="shared" si="22"/>
        <v>3866.2939200000001</v>
      </c>
      <c r="H1012" s="2">
        <f t="shared" si="19"/>
        <v>0.94999999999708962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1440.04</v>
      </c>
      <c r="D1019" s="1">
        <f>BILANCA!E41</f>
        <v>1440.04</v>
      </c>
      <c r="E1019" s="1">
        <v>0</v>
      </c>
      <c r="F1019" s="1">
        <v>0</v>
      </c>
      <c r="G1019" s="2">
        <f t="shared" si="22"/>
        <v>155.52431999999999</v>
      </c>
      <c r="H1019" s="2">
        <f t="shared" si="19"/>
        <v>7.999999999992724E-2</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1440.04</v>
      </c>
      <c r="D1020" s="1">
        <f>BILANCA!E42</f>
        <v>1440.04</v>
      </c>
      <c r="E1020" s="1">
        <v>0</v>
      </c>
      <c r="F1020" s="1">
        <v>0</v>
      </c>
      <c r="G1020" s="2">
        <f t="shared" si="22"/>
        <v>159.84443999999999</v>
      </c>
      <c r="H1020" s="2">
        <f t="shared" si="19"/>
        <v>7.999999999992724E-2</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468484.36</v>
      </c>
      <c r="D1023" s="1">
        <f>BILANCA!E45</f>
        <v>468484.36</v>
      </c>
      <c r="E1023" s="1">
        <v>0</v>
      </c>
      <c r="F1023" s="1">
        <v>0</v>
      </c>
      <c r="G1023" s="2">
        <f t="shared" si="22"/>
        <v>56218.123200000002</v>
      </c>
      <c r="H1023" s="2">
        <f t="shared" si="19"/>
        <v>0.71999999997206032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10340.36</v>
      </c>
      <c r="D1025" s="1">
        <f>BILANCA!E47</f>
        <v>10340.36</v>
      </c>
      <c r="E1025" s="1">
        <v>0</v>
      </c>
      <c r="F1025" s="1">
        <v>0</v>
      </c>
      <c r="G1025" s="2">
        <f t="shared" si="22"/>
        <v>1302.8853600000002</v>
      </c>
      <c r="H1025" s="2">
        <f t="shared" si="19"/>
        <v>0.72000000000116415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458144</v>
      </c>
      <c r="D1026" s="1">
        <f>BILANCA!E48</f>
        <v>458144</v>
      </c>
      <c r="E1026" s="1">
        <v>0</v>
      </c>
      <c r="F1026" s="1">
        <v>0</v>
      </c>
      <c r="G1026" s="2">
        <f t="shared" si="22"/>
        <v>59100.576000000001</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36761.949999999997</v>
      </c>
      <c r="D1032" s="1">
        <f>BILANCA!E54</f>
        <v>41775.57</v>
      </c>
      <c r="E1032" s="1">
        <v>0</v>
      </c>
      <c r="F1032" s="1">
        <v>0</v>
      </c>
      <c r="G1032" s="2">
        <f t="shared" si="22"/>
        <v>5895.34141</v>
      </c>
      <c r="H1032" s="2">
        <f t="shared" si="19"/>
        <v>0.48000000000320142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36761.949999999997</v>
      </c>
      <c r="D1033" s="1">
        <f>BILANCA!E55</f>
        <v>41775.57</v>
      </c>
      <c r="E1033" s="1">
        <v>0</v>
      </c>
      <c r="F1033" s="1">
        <v>0</v>
      </c>
      <c r="G1033" s="2">
        <f t="shared" si="22"/>
        <v>6015.6544999999996</v>
      </c>
      <c r="H1033" s="2">
        <f t="shared" si="19"/>
        <v>0.48000000000320142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1465991.7499999998</v>
      </c>
      <c r="D1046" s="1">
        <f>BILANCA!E68</f>
        <v>1536744.9399999997</v>
      </c>
      <c r="E1046" s="1">
        <v>0</v>
      </c>
      <c r="F1046" s="1">
        <v>0</v>
      </c>
      <c r="G1046" s="2">
        <f t="shared" si="22"/>
        <v>285987.34268999996</v>
      </c>
      <c r="H1046" s="2">
        <f t="shared" si="19"/>
        <v>0.31000000052154064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506996.63</v>
      </c>
      <c r="D1047" s="1">
        <f>BILANCA!E69</f>
        <v>665986.98</v>
      </c>
      <c r="E1047" s="1">
        <v>0</v>
      </c>
      <c r="F1047" s="1">
        <v>0</v>
      </c>
      <c r="G1047" s="2">
        <f t="shared" si="22"/>
        <v>117694.11776000001</v>
      </c>
      <c r="H1047" s="2">
        <f t="shared" si="19"/>
        <v>0.39000000001396984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506575.52</v>
      </c>
      <c r="D1048" s="1">
        <f>BILANCA!E70</f>
        <v>665554.14</v>
      </c>
      <c r="E1048" s="1">
        <v>0</v>
      </c>
      <c r="F1048" s="1">
        <v>0</v>
      </c>
      <c r="G1048" s="2">
        <f t="shared" si="22"/>
        <v>119449.44700000001</v>
      </c>
      <c r="H1048" s="2">
        <f t="shared" si="19"/>
        <v>0.61999999999534339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506575.52</v>
      </c>
      <c r="D1050" s="1">
        <f>BILANCA!E72</f>
        <v>665554.14</v>
      </c>
      <c r="E1050" s="1">
        <v>0</v>
      </c>
      <c r="F1050" s="1">
        <v>0</v>
      </c>
      <c r="G1050" s="2">
        <f t="shared" si="22"/>
        <v>123124.81460000001</v>
      </c>
      <c r="H1050" s="2">
        <f t="shared" si="19"/>
        <v>0.61999999999534339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421.11</v>
      </c>
      <c r="D1054" s="1">
        <f>BILANCA!E76</f>
        <v>432.84</v>
      </c>
      <c r="E1054" s="1">
        <v>0</v>
      </c>
      <c r="F1054" s="1">
        <v>0</v>
      </c>
      <c r="G1054" s="2">
        <f t="shared" si="22"/>
        <v>91.362089999999995</v>
      </c>
      <c r="H1054" s="2">
        <f t="shared" si="19"/>
        <v>0.27000000000003865</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9234.1200000000008</v>
      </c>
      <c r="D1056" s="1">
        <f>BILANCA!E78</f>
        <v>10914.98</v>
      </c>
      <c r="E1056" s="1">
        <v>0</v>
      </c>
      <c r="F1056" s="1">
        <v>0</v>
      </c>
      <c r="G1056" s="2">
        <f t="shared" si="22"/>
        <v>2267.6778399999998</v>
      </c>
      <c r="H1056" s="2">
        <f t="shared" si="19"/>
        <v>0.14000000000123691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9234.1200000000008</v>
      </c>
      <c r="D1064" s="1">
        <f>BILANCA!E86</f>
        <v>10914.98</v>
      </c>
      <c r="E1064" s="1">
        <v>0</v>
      </c>
      <c r="F1064" s="1">
        <v>0</v>
      </c>
      <c r="G1064" s="2">
        <f t="shared" si="22"/>
        <v>2516.1904800000002</v>
      </c>
      <c r="H1064" s="2">
        <f t="shared" si="19"/>
        <v>0.14000000000123691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402269.43</v>
      </c>
      <c r="D1112" s="1">
        <f>BILANCA!E134</f>
        <v>402269.43</v>
      </c>
      <c r="E1112" s="1">
        <v>0</v>
      </c>
      <c r="F1112" s="1">
        <v>0</v>
      </c>
      <c r="G1112" s="2">
        <f t="shared" si="22"/>
        <v>155678.26941000001</v>
      </c>
      <c r="H1112" s="2">
        <f t="shared" si="23"/>
        <v>0.85999999998603016</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402269.43</v>
      </c>
      <c r="D1113" s="1">
        <f>BILANCA!E135</f>
        <v>402269.43</v>
      </c>
      <c r="E1113" s="1">
        <v>0</v>
      </c>
      <c r="F1113" s="1">
        <v>0</v>
      </c>
      <c r="G1113" s="2">
        <f t="shared" si="22"/>
        <v>156885.07769999999</v>
      </c>
      <c r="H1113" s="2">
        <f t="shared" si="23"/>
        <v>0.85999999998603016</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402269.43</v>
      </c>
      <c r="D1117" s="1">
        <f>BILANCA!E139</f>
        <v>402269.43</v>
      </c>
      <c r="E1117" s="1">
        <v>0</v>
      </c>
      <c r="F1117" s="1">
        <v>0</v>
      </c>
      <c r="G1117" s="2">
        <f t="shared" si="22"/>
        <v>161712.31086</v>
      </c>
      <c r="H1117" s="2">
        <f t="shared" si="23"/>
        <v>0.85999999998603016</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341926.68</v>
      </c>
      <c r="D1124" s="1">
        <f>BILANCA!E146</f>
        <v>316827.52999999991</v>
      </c>
      <c r="E1124" s="1">
        <v>0</v>
      </c>
      <c r="F1124" s="1">
        <v>0</v>
      </c>
      <c r="G1124" s="2">
        <f t="shared" si="22"/>
        <v>137557.02533999996</v>
      </c>
      <c r="H1124" s="2">
        <f t="shared" si="23"/>
        <v>0.79000000009546056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207472.39</v>
      </c>
      <c r="D1125" s="1">
        <f>BILANCA!E147</f>
        <v>129321.38</v>
      </c>
      <c r="E1125" s="1">
        <v>0</v>
      </c>
      <c r="F1125" s="1">
        <v>0</v>
      </c>
      <c r="G1125" s="2">
        <f t="shared" si="22"/>
        <v>66188.351299999995</v>
      </c>
      <c r="H1125" s="2">
        <f t="shared" si="23"/>
        <v>0.77000000001862645</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21324.639999999999</v>
      </c>
      <c r="D1136" s="1">
        <f>BILANCA!E158</f>
        <v>32816.699999999997</v>
      </c>
      <c r="E1136" s="1">
        <v>0</v>
      </c>
      <c r="F1136" s="1">
        <v>0</v>
      </c>
      <c r="G1136" s="2">
        <f t="shared" si="22"/>
        <v>13304.580119999999</v>
      </c>
      <c r="H1136" s="2">
        <f t="shared" si="23"/>
        <v>0.66000000000349246</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469490.45</v>
      </c>
      <c r="D1137" s="1">
        <f>BILANCA!E159</f>
        <v>504126.62</v>
      </c>
      <c r="E1137" s="1">
        <v>0</v>
      </c>
      <c r="F1137" s="1">
        <v>0</v>
      </c>
      <c r="G1137" s="2">
        <f t="shared" si="22"/>
        <v>227572.52825999999</v>
      </c>
      <c r="H1137" s="2">
        <f t="shared" si="23"/>
        <v>0.83000000001629815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35.840000000000003</v>
      </c>
      <c r="D1138" s="1">
        <f>BILANCA!E160</f>
        <v>0</v>
      </c>
      <c r="E1138" s="1">
        <v>0</v>
      </c>
      <c r="F1138" s="1">
        <v>0</v>
      </c>
      <c r="G1138" s="2">
        <f t="shared" si="22"/>
        <v>5.5552000000000001</v>
      </c>
      <c r="H1138" s="2">
        <f t="shared" si="23"/>
        <v>0.15999999999999659</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4659.66</v>
      </c>
      <c r="D1140" s="1">
        <f>BILANCA!E162</f>
        <v>4510.46</v>
      </c>
      <c r="E1140" s="1">
        <v>0</v>
      </c>
      <c r="F1140" s="1">
        <v>0</v>
      </c>
      <c r="G1140" s="2">
        <f t="shared" si="22"/>
        <v>2147.85106</v>
      </c>
      <c r="H1140" s="2">
        <f t="shared" si="23"/>
        <v>0.8000000000001819</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361056.3</v>
      </c>
      <c r="D1141" s="1">
        <f>BILANCA!E163</f>
        <v>353947.63</v>
      </c>
      <c r="E1141" s="1">
        <v>0</v>
      </c>
      <c r="F1141" s="1">
        <v>0</v>
      </c>
      <c r="G1141" s="2">
        <f t="shared" si="22"/>
        <v>168894.34648000001</v>
      </c>
      <c r="H1141" s="2">
        <f t="shared" si="23"/>
        <v>0.66999999998370185</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177886.69</v>
      </c>
      <c r="D1142" s="1">
        <f>BILANCA!E164</f>
        <v>100943.88</v>
      </c>
      <c r="E1142" s="1">
        <v>0</v>
      </c>
      <c r="F1142" s="1">
        <v>0</v>
      </c>
      <c r="G1142" s="2">
        <f t="shared" si="22"/>
        <v>60384.137549999999</v>
      </c>
      <c r="H1142" s="2">
        <f t="shared" si="23"/>
        <v>0.42999999999301508</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261987.5</v>
      </c>
      <c r="D1143" s="1">
        <f>BILANCA!E165</f>
        <v>112411.77</v>
      </c>
      <c r="E1143" s="1">
        <v>0</v>
      </c>
      <c r="F1143" s="1">
        <v>0</v>
      </c>
      <c r="G1143" s="2">
        <f t="shared" si="22"/>
        <v>77889.766399999993</v>
      </c>
      <c r="H1143" s="2">
        <f t="shared" si="23"/>
        <v>0.72999999999592546</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828.32</v>
      </c>
      <c r="D1144" s="1">
        <f>BILANCA!E166</f>
        <v>0</v>
      </c>
      <c r="E1144" s="1">
        <v>0</v>
      </c>
      <c r="F1144" s="1">
        <v>0</v>
      </c>
      <c r="G1144" s="2">
        <f t="shared" si="22"/>
        <v>133.35952</v>
      </c>
      <c r="H1144" s="2">
        <f t="shared" si="23"/>
        <v>0.32000000000005002</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84929.13</v>
      </c>
      <c r="D1147" s="1">
        <f>BILANCA!E169</f>
        <v>11467.89</v>
      </c>
      <c r="E1147" s="1">
        <v>0</v>
      </c>
      <c r="F1147" s="1">
        <v>0</v>
      </c>
      <c r="G1147" s="2">
        <f t="shared" si="22"/>
        <v>17689.845240000002</v>
      </c>
      <c r="H1147" s="2">
        <f t="shared" si="23"/>
        <v>0.24000000000523869</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27678.2</v>
      </c>
      <c r="D1148" s="1">
        <f>BILANCA!E170</f>
        <v>39802.14</v>
      </c>
      <c r="E1148" s="1">
        <v>0</v>
      </c>
      <c r="F1148" s="1">
        <v>0</v>
      </c>
      <c r="G1148" s="2">
        <f t="shared" si="22"/>
        <v>17701.609199999999</v>
      </c>
      <c r="H1148" s="2">
        <f t="shared" si="23"/>
        <v>0.34000000000014552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27678.2</v>
      </c>
      <c r="D1151" s="1">
        <f>BILANCA!E173</f>
        <v>39802.14</v>
      </c>
      <c r="E1151" s="1">
        <v>0</v>
      </c>
      <c r="F1151" s="1">
        <v>0</v>
      </c>
      <c r="G1151" s="2">
        <f t="shared" si="22"/>
        <v>18023.45664</v>
      </c>
      <c r="H1151" s="2">
        <f t="shared" si="23"/>
        <v>0.34000000000014552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9135710.5899999999</v>
      </c>
      <c r="D1152" s="1">
        <f>BILANCA!E175</f>
        <v>9658280.75</v>
      </c>
      <c r="E1152" s="1">
        <v>0</v>
      </c>
      <c r="F1152" s="1">
        <v>0</v>
      </c>
      <c r="G1152" s="2">
        <f t="shared" si="22"/>
        <v>4808433.9832100002</v>
      </c>
      <c r="H1152" s="2">
        <f t="shared" si="23"/>
        <v>0.66000000014901161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300875.32</v>
      </c>
      <c r="D1153" s="1">
        <f>BILANCA!E176</f>
        <v>263052.98000000004</v>
      </c>
      <c r="E1153" s="1">
        <v>0</v>
      </c>
      <c r="F1153" s="1">
        <v>0</v>
      </c>
      <c r="G1153" s="2">
        <f t="shared" si="22"/>
        <v>140586.81760000001</v>
      </c>
      <c r="H1153" s="2">
        <f t="shared" si="23"/>
        <v>0.33999999996740371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179895.13999999998</v>
      </c>
      <c r="D1154" s="1">
        <f>BILANCA!E177</f>
        <v>178416.49000000002</v>
      </c>
      <c r="E1154" s="1">
        <v>0</v>
      </c>
      <c r="F1154" s="1">
        <v>0</v>
      </c>
      <c r="G1154" s="2">
        <f t="shared" si="22"/>
        <v>91780.508520000018</v>
      </c>
      <c r="H1154" s="2">
        <f t="shared" si="23"/>
        <v>0.63000000000465661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27550.78</v>
      </c>
      <c r="D1155" s="1">
        <f>BILANCA!E178</f>
        <v>39559.58</v>
      </c>
      <c r="E1155" s="1">
        <v>0</v>
      </c>
      <c r="F1155" s="1">
        <v>0</v>
      </c>
      <c r="G1155" s="2">
        <f t="shared" si="22"/>
        <v>18347.22968</v>
      </c>
      <c r="H1155" s="2">
        <f t="shared" si="23"/>
        <v>0.63999999999941792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140105.75</v>
      </c>
      <c r="D1156" s="1">
        <f>BILANCA!E179</f>
        <v>132507.57</v>
      </c>
      <c r="E1156" s="1">
        <v>0</v>
      </c>
      <c r="F1156" s="1">
        <v>0</v>
      </c>
      <c r="G1156" s="2">
        <f t="shared" si="22"/>
        <v>70085.913969999994</v>
      </c>
      <c r="H1156" s="2">
        <f t="shared" si="23"/>
        <v>0.67999999999301508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137.65</v>
      </c>
      <c r="D1157" s="1">
        <f>BILANCA!E180</f>
        <v>29.05</v>
      </c>
      <c r="E1157" s="1">
        <v>0</v>
      </c>
      <c r="F1157" s="1">
        <v>0</v>
      </c>
      <c r="G1157" s="2">
        <f t="shared" si="22"/>
        <v>34.060499999999998</v>
      </c>
      <c r="H1157" s="2">
        <f t="shared" si="23"/>
        <v>0.39999999999999503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137.65</v>
      </c>
      <c r="D1160" s="1">
        <f>BILANCA!E183</f>
        <v>29.05</v>
      </c>
      <c r="E1160" s="1">
        <v>0</v>
      </c>
      <c r="F1160" s="1">
        <v>0</v>
      </c>
      <c r="G1160" s="2">
        <f t="shared" si="22"/>
        <v>34.647750000000002</v>
      </c>
      <c r="H1160" s="2">
        <f t="shared" si="23"/>
        <v>0.39999999999999503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2492.14</v>
      </c>
      <c r="D1163" s="1">
        <f>BILANCA!E186</f>
        <v>862.16</v>
      </c>
      <c r="E1163" s="1">
        <v>0</v>
      </c>
      <c r="F1163" s="1">
        <v>0</v>
      </c>
      <c r="G1163" s="2">
        <f t="shared" si="22"/>
        <v>758.96280000000002</v>
      </c>
      <c r="H1163" s="2">
        <f t="shared" si="23"/>
        <v>0.29999999999984084</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9608.82</v>
      </c>
      <c r="D1165" s="1">
        <f>BILANCA!E188</f>
        <v>5458.13</v>
      </c>
      <c r="E1165" s="1">
        <v>0</v>
      </c>
      <c r="F1165" s="1">
        <v>0</v>
      </c>
      <c r="G1165" s="2">
        <f t="shared" si="22"/>
        <v>3735.5645599999998</v>
      </c>
      <c r="H1165" s="2">
        <f t="shared" si="23"/>
        <v>0.31000000000040018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110789.97</v>
      </c>
      <c r="D1166" s="1">
        <f>BILANCA!E189</f>
        <v>76237.5</v>
      </c>
      <c r="E1166" s="1">
        <v>0</v>
      </c>
      <c r="F1166" s="1">
        <v>0</v>
      </c>
      <c r="G1166" s="2">
        <f t="shared" si="22"/>
        <v>48177.489509999999</v>
      </c>
      <c r="H1166" s="2">
        <f t="shared" si="23"/>
        <v>0.52999999999883585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10190.209999999999</v>
      </c>
      <c r="D1211" s="1">
        <f>BILANCA!E234</f>
        <v>8398.99</v>
      </c>
      <c r="E1211" s="1">
        <v>0</v>
      </c>
      <c r="F1211" s="1">
        <v>0</v>
      </c>
      <c r="G1211" s="2">
        <f t="shared" si="22"/>
        <v>6153.3073199999999</v>
      </c>
      <c r="H1211" s="2">
        <f t="shared" si="23"/>
        <v>0.21999999999934516</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10190.209999999999</v>
      </c>
      <c r="D1213" s="1">
        <f>BILANCA!E236</f>
        <v>8398.99</v>
      </c>
      <c r="E1213" s="1">
        <v>0</v>
      </c>
      <c r="F1213" s="1">
        <v>0</v>
      </c>
      <c r="G1213" s="2">
        <f t="shared" si="22"/>
        <v>6207.2837</v>
      </c>
      <c r="H1213" s="2">
        <f t="shared" si="23"/>
        <v>0.21999999999934516</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8834835.2699999996</v>
      </c>
      <c r="D1214" s="1">
        <f>BILANCA!E237</f>
        <v>9395227.7699999996</v>
      </c>
      <c r="E1214" s="1">
        <v>0</v>
      </c>
      <c r="F1214" s="1">
        <v>0</v>
      </c>
      <c r="G1214" s="2">
        <f t="shared" si="22"/>
        <v>6381442.1771100005</v>
      </c>
      <c r="H1214" s="2">
        <f t="shared" si="23"/>
        <v>0.5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8071623.8799999999</v>
      </c>
      <c r="D1215" s="1">
        <f>BILANCA!E238</f>
        <v>8523440.8499999996</v>
      </c>
      <c r="E1215" s="1">
        <v>0</v>
      </c>
      <c r="F1215" s="1">
        <v>0</v>
      </c>
      <c r="G1215" s="2">
        <f t="shared" si="22"/>
        <v>5827493.2945600003</v>
      </c>
      <c r="H1215" s="2">
        <f t="shared" si="23"/>
        <v>0.27000000048428774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8071623.8799999999</v>
      </c>
      <c r="D1216" s="1">
        <f>BILANCA!E239</f>
        <v>8523440.8499999996</v>
      </c>
      <c r="E1216" s="1">
        <v>0</v>
      </c>
      <c r="F1216" s="1">
        <v>0</v>
      </c>
      <c r="G1216" s="2">
        <f t="shared" si="22"/>
        <v>5852611.8001399999</v>
      </c>
      <c r="H1216" s="2">
        <f t="shared" si="23"/>
        <v>0.27000000048428774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8071623.8799999999</v>
      </c>
      <c r="D1217" s="1">
        <f>BILANCA!E240</f>
        <v>8523440.8499999996</v>
      </c>
      <c r="E1217" s="1">
        <v>0</v>
      </c>
      <c r="F1217" s="1">
        <v>0</v>
      </c>
      <c r="G1217" s="2">
        <f t="shared" si="22"/>
        <v>5877730.3057199996</v>
      </c>
      <c r="H1217" s="2">
        <f t="shared" si="23"/>
        <v>0.27000000048428774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244062.91999999993</v>
      </c>
      <c r="D1222" s="1">
        <f>BILANCA!E245</f>
        <v>454680.3899999999</v>
      </c>
      <c r="E1222" s="1">
        <v>0</v>
      </c>
      <c r="F1222" s="1">
        <v>0</v>
      </c>
      <c r="G1222" s="2">
        <f t="shared" si="22"/>
        <v>275668.26429999992</v>
      </c>
      <c r="H1222" s="2">
        <f t="shared" si="23"/>
        <v>0.46999999997206032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1595621.71</v>
      </c>
      <c r="D1223" s="1">
        <f>BILANCA!E246</f>
        <v>1634363.23</v>
      </c>
      <c r="E1223" s="1">
        <v>0</v>
      </c>
      <c r="F1223" s="1">
        <v>0</v>
      </c>
      <c r="G1223" s="2">
        <f t="shared" si="22"/>
        <v>1167443.5608000001</v>
      </c>
      <c r="H1223" s="2">
        <f t="shared" si="23"/>
        <v>0.52000000001862645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1595621.71</v>
      </c>
      <c r="D1224" s="1">
        <f>BILANCA!E247</f>
        <v>1634363.23</v>
      </c>
      <c r="E1224" s="1">
        <v>0</v>
      </c>
      <c r="F1224" s="1">
        <v>0</v>
      </c>
      <c r="G1224" s="2">
        <f t="shared" si="22"/>
        <v>1172307.9089699998</v>
      </c>
      <c r="H1224" s="2">
        <f t="shared" si="23"/>
        <v>0.52000000001862645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1351558.79</v>
      </c>
      <c r="D1227" s="1">
        <f>BILANCA!E250</f>
        <v>1179682.8400000001</v>
      </c>
      <c r="E1227" s="1">
        <v>0</v>
      </c>
      <c r="F1227" s="1">
        <v>0</v>
      </c>
      <c r="G1227" s="2">
        <f t="shared" si="22"/>
        <v>905465.57068</v>
      </c>
      <c r="H1227" s="2">
        <f t="shared" si="23"/>
        <v>0.36999999987892807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1321506.75</v>
      </c>
      <c r="D1229" s="1">
        <f>BILANCA!E252</f>
        <v>1142921.6200000001</v>
      </c>
      <c r="E1229" s="1">
        <v>0</v>
      </c>
      <c r="F1229" s="1">
        <v>0</v>
      </c>
      <c r="G1229" s="2">
        <f t="shared" si="22"/>
        <v>887408.09753999999</v>
      </c>
      <c r="H1229" s="2">
        <f t="shared" si="23"/>
        <v>0.62999999988824129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30052.04</v>
      </c>
      <c r="D1230" s="1">
        <f>BILANCA!E253</f>
        <v>36761.22</v>
      </c>
      <c r="E1230" s="1">
        <v>0</v>
      </c>
      <c r="F1230" s="1">
        <v>0</v>
      </c>
      <c r="G1230" s="2">
        <f t="shared" si="22"/>
        <v>25582.896560000001</v>
      </c>
      <c r="H1230" s="2">
        <f t="shared" si="23"/>
        <v>0.26000000000203727</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341261.78</v>
      </c>
      <c r="D1232" s="1">
        <f>BILANCA!E255</f>
        <v>316162.65000000002</v>
      </c>
      <c r="E1232" s="1">
        <v>0</v>
      </c>
      <c r="F1232" s="1">
        <v>0</v>
      </c>
      <c r="G1232" s="2">
        <f t="shared" si="22"/>
        <v>242423.18292000002</v>
      </c>
      <c r="H1232" s="2">
        <f t="shared" si="23"/>
        <v>0.56999999994877726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177886.69</v>
      </c>
      <c r="D1233" s="1">
        <f>BILANCA!E256</f>
        <v>100943.88</v>
      </c>
      <c r="E1233" s="1">
        <v>0</v>
      </c>
      <c r="F1233" s="1">
        <v>0</v>
      </c>
      <c r="G1233" s="2">
        <f t="shared" si="22"/>
        <v>94943.612500000003</v>
      </c>
      <c r="H1233" s="2">
        <f t="shared" si="23"/>
        <v>0.42999999999301508</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146594.49</v>
      </c>
      <c r="D1236" s="1">
        <f>BILANCA!E259</f>
        <v>285757.86</v>
      </c>
      <c r="E1236" s="1">
        <v>0</v>
      </c>
      <c r="F1236" s="1">
        <v>0</v>
      </c>
      <c r="G1236" s="2">
        <f t="shared" si="22"/>
        <v>181681.88312999997</v>
      </c>
      <c r="H1236" s="2">
        <f t="shared" si="23"/>
        <v>0.63000000000465661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146594.49</v>
      </c>
      <c r="D1237" s="1">
        <f>BILANCA!E260</f>
        <v>285757.86</v>
      </c>
      <c r="E1237" s="1">
        <v>0</v>
      </c>
      <c r="F1237" s="1">
        <v>0</v>
      </c>
      <c r="G1237" s="2">
        <f t="shared" si="22"/>
        <v>182399.99333999999</v>
      </c>
      <c r="H1237" s="2">
        <f t="shared" si="23"/>
        <v>0.63000000000465661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614479.57999999996</v>
      </c>
      <c r="D1240" s="1">
        <f>BILANCA!E264</f>
        <v>602372.81000000006</v>
      </c>
      <c r="E1240" s="1">
        <v>0</v>
      </c>
      <c r="F1240" s="1">
        <v>0</v>
      </c>
      <c r="G1240" s="2">
        <f t="shared" si="22"/>
        <v>467540.87640000007</v>
      </c>
      <c r="H1240" s="2">
        <f t="shared" si="23"/>
        <v>0.60999999998603016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88503.4</v>
      </c>
      <c r="D1241" s="1">
        <f>BILANCA!E265</f>
        <v>68402.350000000006</v>
      </c>
      <c r="E1241" s="1">
        <v>0</v>
      </c>
      <c r="F1241" s="1">
        <v>0</v>
      </c>
      <c r="G1241" s="2">
        <f t="shared" si="22"/>
        <v>58129.489799999996</v>
      </c>
      <c r="H1241" s="2">
        <f t="shared" si="23"/>
        <v>0.75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209820.38</v>
      </c>
      <c r="D1242" s="1">
        <f>BILANCA!E266</f>
        <v>112411.77</v>
      </c>
      <c r="E1242" s="1">
        <v>0</v>
      </c>
      <c r="F1242" s="1">
        <v>0</v>
      </c>
      <c r="G1242" s="2">
        <f t="shared" ref="G1242:G1479" si="24">B1242/1000*C1242+B1242/500*D1242</f>
        <v>112572.77528</v>
      </c>
      <c r="H1242" s="2">
        <f t="shared" si="23"/>
        <v>0.61000000000058208</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52995.44</v>
      </c>
      <c r="D1243" s="1">
        <f>BILANCA!E267</f>
        <v>0</v>
      </c>
      <c r="E1243" s="1">
        <v>0</v>
      </c>
      <c r="F1243" s="1">
        <v>0</v>
      </c>
      <c r="G1243" s="2">
        <f t="shared" si="24"/>
        <v>13778.814400000001</v>
      </c>
      <c r="H1243" s="2">
        <f t="shared" si="23"/>
        <v>0.44000000000232831</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2334.94</v>
      </c>
      <c r="D1244" s="1">
        <f>BILANCA!E268</f>
        <v>3475.25</v>
      </c>
      <c r="E1244" s="1">
        <v>0</v>
      </c>
      <c r="F1244" s="1">
        <v>0</v>
      </c>
      <c r="G1244" s="2">
        <f t="shared" si="24"/>
        <v>2423.4998399999999</v>
      </c>
      <c r="H1244" s="2">
        <f t="shared" si="23"/>
        <v>0.30999999999994543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6899.18</v>
      </c>
      <c r="D1245" s="1">
        <f>BILANCA!E269</f>
        <v>6479.73</v>
      </c>
      <c r="E1245" s="1">
        <v>0</v>
      </c>
      <c r="F1245" s="1">
        <v>0</v>
      </c>
      <c r="G1245" s="2">
        <f t="shared" si="24"/>
        <v>5202.9636799999998</v>
      </c>
      <c r="H1245" s="2">
        <f t="shared" si="23"/>
        <v>0.4500000000007276</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960</v>
      </c>
      <c r="E1247" s="1">
        <v>0</v>
      </c>
      <c r="F1247" s="1">
        <v>0</v>
      </c>
      <c r="G1247" s="2">
        <f t="shared" si="24"/>
        <v>506.88</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32825.71</v>
      </c>
      <c r="D1263" s="1">
        <f>BILANCA!E287</f>
        <v>47848.6</v>
      </c>
      <c r="E1263" s="1">
        <v>0</v>
      </c>
      <c r="F1263" s="1">
        <v>0</v>
      </c>
      <c r="G1263" s="2">
        <f t="shared" si="24"/>
        <v>35986.414799999999</v>
      </c>
      <c r="H1263" s="2">
        <f t="shared" si="23"/>
        <v>0.69000000000232831</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147069.43</v>
      </c>
      <c r="D1264" s="1">
        <f>BILANCA!E288</f>
        <v>130567.89</v>
      </c>
      <c r="E1264" s="1">
        <v>0</v>
      </c>
      <c r="F1264" s="1">
        <v>0</v>
      </c>
      <c r="G1264" s="2">
        <f t="shared" si="24"/>
        <v>114705.66401000001</v>
      </c>
      <c r="H1264" s="2">
        <f t="shared" si="23"/>
        <v>0.53999999999359716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23718.75</v>
      </c>
      <c r="D1265" s="1">
        <f>BILANCA!E289</f>
        <v>0</v>
      </c>
      <c r="E1265" s="1">
        <v>0</v>
      </c>
      <c r="F1265" s="1">
        <v>0</v>
      </c>
      <c r="G1265" s="2">
        <f t="shared" si="24"/>
        <v>6688.6874999999991</v>
      </c>
      <c r="H1265" s="2">
        <f t="shared" si="23"/>
        <v>0.25</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87071.22</v>
      </c>
      <c r="D1266" s="1">
        <f>BILANCA!E290</f>
        <v>76237.5</v>
      </c>
      <c r="E1266" s="1">
        <v>0</v>
      </c>
      <c r="F1266" s="1">
        <v>0</v>
      </c>
      <c r="G1266" s="2">
        <f t="shared" si="24"/>
        <v>67791.580259999988</v>
      </c>
      <c r="H1266" s="2">
        <f t="shared" si="23"/>
        <v>0.72000000000116415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503680.69999999995</v>
      </c>
      <c r="D1299" s="6">
        <f>'RAS-funkcijski'!E5</f>
        <v>724032.34000000008</v>
      </c>
      <c r="E1299" s="6">
        <v>0</v>
      </c>
      <c r="F1299" s="6">
        <v>0</v>
      </c>
      <c r="G1299" s="7">
        <f t="shared" si="24"/>
        <v>1951.7453800000001</v>
      </c>
      <c r="H1299" s="7">
        <f t="shared" si="23"/>
        <v>0.64000000013038516</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503680.69999999995</v>
      </c>
      <c r="D1300" s="1">
        <f>'RAS-funkcijski'!E6</f>
        <v>724032.34000000008</v>
      </c>
      <c r="E1300" s="1">
        <v>0</v>
      </c>
      <c r="F1300" s="1">
        <v>0</v>
      </c>
      <c r="G1300" s="2">
        <f t="shared" si="24"/>
        <v>3903.4907600000001</v>
      </c>
      <c r="H1300" s="2">
        <f t="shared" si="23"/>
        <v>0.64000000013038516</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503032.54</v>
      </c>
      <c r="D1301" s="1">
        <f>'RAS-funkcijski'!E7</f>
        <v>723911.92</v>
      </c>
      <c r="E1301" s="1">
        <v>0</v>
      </c>
      <c r="F1301" s="1">
        <v>0</v>
      </c>
      <c r="G1301" s="2">
        <f t="shared" si="24"/>
        <v>5852.5691399999996</v>
      </c>
      <c r="H1301" s="2">
        <f t="shared" si="23"/>
        <v>0.53999999997904524</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648.16</v>
      </c>
      <c r="D1302" s="1">
        <f>'RAS-funkcijski'!E8</f>
        <v>120.42</v>
      </c>
      <c r="E1302" s="1">
        <v>0</v>
      </c>
      <c r="F1302" s="1">
        <v>0</v>
      </c>
      <c r="G1302" s="2">
        <f t="shared" si="24"/>
        <v>3.556</v>
      </c>
      <c r="H1302" s="2">
        <f t="shared" si="23"/>
        <v>0.57999999999996987</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101027.67</v>
      </c>
      <c r="D1322" s="1">
        <f>'RAS-funkcijski'!E28</f>
        <v>109966.15</v>
      </c>
      <c r="E1322" s="1">
        <v>0</v>
      </c>
      <c r="F1322" s="1">
        <v>0</v>
      </c>
      <c r="G1322" s="2">
        <f t="shared" si="24"/>
        <v>7703.0392799999991</v>
      </c>
      <c r="H1322" s="2">
        <f t="shared" si="23"/>
        <v>0.47999999999592546</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101027.67</v>
      </c>
      <c r="D1324" s="1">
        <f>'RAS-funkcijski'!E30</f>
        <v>109966.15</v>
      </c>
      <c r="E1324" s="1">
        <v>0</v>
      </c>
      <c r="F1324" s="1">
        <v>0</v>
      </c>
      <c r="G1324" s="2">
        <f t="shared" si="24"/>
        <v>8344.9592199999988</v>
      </c>
      <c r="H1324" s="2">
        <f t="shared" si="23"/>
        <v>0.47999999999592546</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111642.38</v>
      </c>
      <c r="D1329" s="1">
        <f>'RAS-funkcijski'!E35</f>
        <v>239091.75</v>
      </c>
      <c r="E1329" s="1">
        <v>0</v>
      </c>
      <c r="F1329" s="1">
        <v>0</v>
      </c>
      <c r="G1329" s="2">
        <f t="shared" si="24"/>
        <v>18284.602279999999</v>
      </c>
      <c r="H1329" s="2">
        <f t="shared" si="23"/>
        <v>0.63000000000465661</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12048.92</v>
      </c>
      <c r="D1348" s="1">
        <f>'RAS-funkcijski'!E54</f>
        <v>0</v>
      </c>
      <c r="E1348" s="1">
        <v>0</v>
      </c>
      <c r="F1348" s="1">
        <v>0</v>
      </c>
      <c r="G1348" s="2">
        <f t="shared" si="24"/>
        <v>602.44600000000003</v>
      </c>
      <c r="H1348" s="2">
        <f t="shared" si="27"/>
        <v>7.999999999992724E-2</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12048.92</v>
      </c>
      <c r="D1349" s="1">
        <f>'RAS-funkcijski'!E55</f>
        <v>0</v>
      </c>
      <c r="E1349" s="1">
        <v>0</v>
      </c>
      <c r="F1349" s="1">
        <v>0</v>
      </c>
      <c r="G1349" s="2">
        <f t="shared" si="24"/>
        <v>614.49491999999998</v>
      </c>
      <c r="H1349" s="2">
        <f t="shared" si="27"/>
        <v>7.999999999992724E-2</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99593.46</v>
      </c>
      <c r="D1355" s="1">
        <f>'RAS-funkcijski'!E61</f>
        <v>239091.75</v>
      </c>
      <c r="E1355" s="1">
        <v>0</v>
      </c>
      <c r="F1355" s="1">
        <v>0</v>
      </c>
      <c r="G1355" s="2">
        <f t="shared" si="24"/>
        <v>32933.286720000004</v>
      </c>
      <c r="H1355" s="2">
        <f t="shared" si="27"/>
        <v>0.71000000000640284</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99593.46</v>
      </c>
      <c r="D1358" s="1">
        <f>'RAS-funkcijski'!E64</f>
        <v>239091.75</v>
      </c>
      <c r="E1358" s="1">
        <v>0</v>
      </c>
      <c r="F1358" s="1">
        <v>0</v>
      </c>
      <c r="G1358" s="2">
        <f t="shared" si="24"/>
        <v>34666.617599999998</v>
      </c>
      <c r="H1358" s="2">
        <f t="shared" si="27"/>
        <v>0.71000000000640284</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191940.89</v>
      </c>
      <c r="D1369" s="1">
        <f>'RAS-funkcijski'!E75</f>
        <v>156681.19</v>
      </c>
      <c r="E1369" s="1">
        <v>0</v>
      </c>
      <c r="F1369" s="1">
        <v>0</v>
      </c>
      <c r="G1369" s="2">
        <f t="shared" si="24"/>
        <v>35876.532169999999</v>
      </c>
      <c r="H1369" s="2">
        <f t="shared" si="27"/>
        <v>0.29999999998835847</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186315.89</v>
      </c>
      <c r="D1370" s="1">
        <f>'RAS-funkcijski'!E76</f>
        <v>136806.19</v>
      </c>
      <c r="E1370" s="1">
        <v>0</v>
      </c>
      <c r="F1370" s="1">
        <v>0</v>
      </c>
      <c r="G1370" s="2">
        <f t="shared" si="24"/>
        <v>33114.835439999995</v>
      </c>
      <c r="H1370" s="2">
        <f t="shared" si="27"/>
        <v>0.29999999998835847</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5625</v>
      </c>
      <c r="D1374" s="1">
        <f>'RAS-funkcijski'!E80</f>
        <v>0</v>
      </c>
      <c r="E1374" s="1">
        <v>0</v>
      </c>
      <c r="F1374" s="1">
        <v>0</v>
      </c>
      <c r="G1374" s="2">
        <f t="shared" si="24"/>
        <v>427.5</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19875</v>
      </c>
      <c r="E1375" s="1">
        <v>0</v>
      </c>
      <c r="F1375" s="1">
        <v>0</v>
      </c>
      <c r="G1375" s="2">
        <f t="shared" si="24"/>
        <v>3060.75</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2013119.1800000002</v>
      </c>
      <c r="D1376" s="1">
        <f>'RAS-funkcijski'!E82</f>
        <v>1707976.65</v>
      </c>
      <c r="E1376" s="1">
        <v>0</v>
      </c>
      <c r="F1376" s="1">
        <v>0</v>
      </c>
      <c r="G1376" s="2">
        <f t="shared" si="24"/>
        <v>423467.65344000002</v>
      </c>
      <c r="H1376" s="2">
        <f t="shared" si="27"/>
        <v>0.53000000026077032</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1746460.25</v>
      </c>
      <c r="D1378" s="1">
        <f>'RAS-funkcijski'!E84</f>
        <v>1537484.94</v>
      </c>
      <c r="E1378" s="1">
        <v>0</v>
      </c>
      <c r="F1378" s="1">
        <v>0</v>
      </c>
      <c r="G1378" s="2">
        <f t="shared" si="24"/>
        <v>385714.41039999999</v>
      </c>
      <c r="H1378" s="2">
        <f t="shared" si="27"/>
        <v>0.31000000005587935</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136445.32</v>
      </c>
      <c r="D1380" s="1">
        <f>'RAS-funkcijski'!E86</f>
        <v>152116.71</v>
      </c>
      <c r="E1380" s="1">
        <v>0</v>
      </c>
      <c r="F1380" s="1">
        <v>0</v>
      </c>
      <c r="G1380" s="2">
        <f t="shared" si="24"/>
        <v>36135.65668</v>
      </c>
      <c r="H1380" s="2">
        <f t="shared" si="27"/>
        <v>0.61000000001513399</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130213.61</v>
      </c>
      <c r="D1382" s="1">
        <f>'RAS-funkcijski'!E88</f>
        <v>18375</v>
      </c>
      <c r="E1382" s="1">
        <v>0</v>
      </c>
      <c r="F1382" s="1">
        <v>0</v>
      </c>
      <c r="G1382" s="2">
        <f t="shared" si="24"/>
        <v>14024.943240000001</v>
      </c>
      <c r="H1382" s="2">
        <f t="shared" si="27"/>
        <v>0.38999999999941792</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238531.43</v>
      </c>
      <c r="D1401" s="1">
        <f>'RAS-funkcijski'!E107</f>
        <v>283845.43</v>
      </c>
      <c r="E1401" s="1">
        <v>0</v>
      </c>
      <c r="F1401" s="1">
        <v>0</v>
      </c>
      <c r="G1401" s="2">
        <f t="shared" si="24"/>
        <v>83040.895869999993</v>
      </c>
      <c r="H1401" s="2">
        <f t="shared" si="27"/>
        <v>0.85999999998603016</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18316.62</v>
      </c>
      <c r="D1403" s="1">
        <f>'RAS-funkcijski'!E109</f>
        <v>8315.6200000000008</v>
      </c>
      <c r="E1403" s="1">
        <v>0</v>
      </c>
      <c r="F1403" s="1">
        <v>0</v>
      </c>
      <c r="G1403" s="2">
        <f t="shared" si="24"/>
        <v>3669.5253000000002</v>
      </c>
      <c r="H1403" s="2">
        <f t="shared" si="27"/>
        <v>0.76000000000021828</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400</v>
      </c>
      <c r="E1405" s="1">
        <v>0</v>
      </c>
      <c r="F1405" s="1">
        <v>0</v>
      </c>
      <c r="G1405" s="2">
        <f t="shared" si="24"/>
        <v>85.6</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220214.81</v>
      </c>
      <c r="D1407" s="1">
        <f>'RAS-funkcijski'!E113</f>
        <v>275129.81</v>
      </c>
      <c r="E1407" s="1">
        <v>0</v>
      </c>
      <c r="F1407" s="1">
        <v>0</v>
      </c>
      <c r="G1407" s="2">
        <f t="shared" si="24"/>
        <v>83981.712870000003</v>
      </c>
      <c r="H1407" s="2">
        <f t="shared" si="27"/>
        <v>0.38000000000465661</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115609.60999999999</v>
      </c>
      <c r="D1408" s="1">
        <f>'RAS-funkcijski'!E114</f>
        <v>121197.17</v>
      </c>
      <c r="E1408" s="1">
        <v>0</v>
      </c>
      <c r="F1408" s="1">
        <v>0</v>
      </c>
      <c r="G1408" s="2">
        <f t="shared" si="24"/>
        <v>39380.434500000003</v>
      </c>
      <c r="H1408" s="2">
        <f t="shared" si="27"/>
        <v>0.56000000001222361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33880.11</v>
      </c>
      <c r="D1409" s="1">
        <f>'RAS-funkcijski'!E115</f>
        <v>56822.5</v>
      </c>
      <c r="E1409" s="1">
        <v>0</v>
      </c>
      <c r="F1409" s="1">
        <v>0</v>
      </c>
      <c r="G1409" s="2">
        <f t="shared" si="24"/>
        <v>16375.287209999999</v>
      </c>
      <c r="H1409" s="2">
        <f t="shared" si="27"/>
        <v>0.61000000000058208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33880.11</v>
      </c>
      <c r="D1411" s="1">
        <f>'RAS-funkcijski'!E117</f>
        <v>56822.5</v>
      </c>
      <c r="E1411" s="1">
        <v>0</v>
      </c>
      <c r="F1411" s="1">
        <v>0</v>
      </c>
      <c r="G1411" s="2">
        <f t="shared" si="24"/>
        <v>16670.33743</v>
      </c>
      <c r="H1411" s="2">
        <f t="shared" si="27"/>
        <v>0.61000000000058208</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5264.51</v>
      </c>
      <c r="D1412" s="1">
        <f>'RAS-funkcijski'!E118</f>
        <v>9264.8700000000008</v>
      </c>
      <c r="E1412" s="1">
        <v>0</v>
      </c>
      <c r="F1412" s="1">
        <v>0</v>
      </c>
      <c r="G1412" s="2">
        <f t="shared" si="24"/>
        <v>2712.5445000000004</v>
      </c>
      <c r="H1412" s="2">
        <f t="shared" si="27"/>
        <v>0.61999999999898137</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5264.51</v>
      </c>
      <c r="D1414" s="1">
        <f>'RAS-funkcijski'!E120</f>
        <v>9264.8700000000008</v>
      </c>
      <c r="E1414" s="1">
        <v>0</v>
      </c>
      <c r="F1414" s="1">
        <v>0</v>
      </c>
      <c r="G1414" s="2">
        <f t="shared" si="24"/>
        <v>2760.1330000000003</v>
      </c>
      <c r="H1414" s="2">
        <f t="shared" si="27"/>
        <v>0.61999999999898137</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39393.839999999997</v>
      </c>
      <c r="D1416" s="1">
        <f>'RAS-funkcijski'!E122</f>
        <v>32400</v>
      </c>
      <c r="E1416" s="1">
        <v>0</v>
      </c>
      <c r="F1416" s="1">
        <v>0</v>
      </c>
      <c r="G1416" s="2">
        <f t="shared" si="24"/>
        <v>12294.87312</v>
      </c>
      <c r="H1416" s="2">
        <f t="shared" si="27"/>
        <v>0.16000000000349246</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39393.839999999997</v>
      </c>
      <c r="D1418" s="1">
        <f>'RAS-funkcijski'!E124</f>
        <v>32400</v>
      </c>
      <c r="E1418" s="1">
        <v>0</v>
      </c>
      <c r="F1418" s="1">
        <v>0</v>
      </c>
      <c r="G1418" s="2">
        <f t="shared" si="24"/>
        <v>12503.2608</v>
      </c>
      <c r="H1418" s="2">
        <f t="shared" si="27"/>
        <v>0.16000000000349246</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37071.15</v>
      </c>
      <c r="D1422" s="1">
        <f>'RAS-funkcijski'!E128</f>
        <v>22709.8</v>
      </c>
      <c r="E1422" s="1">
        <v>0</v>
      </c>
      <c r="F1422" s="1">
        <v>0</v>
      </c>
      <c r="G1422" s="2">
        <f t="shared" si="24"/>
        <v>10228.852999999999</v>
      </c>
      <c r="H1422" s="2">
        <f t="shared" si="27"/>
        <v>0.35000000000218279</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113754.06999999999</v>
      </c>
      <c r="D1423" s="1">
        <f>'RAS-funkcijski'!E129</f>
        <v>161490.57</v>
      </c>
      <c r="E1423" s="1">
        <v>0</v>
      </c>
      <c r="F1423" s="1">
        <v>0</v>
      </c>
      <c r="G1423" s="2">
        <f t="shared" si="24"/>
        <v>54591.901250000003</v>
      </c>
      <c r="H1423" s="2">
        <f t="shared" si="27"/>
        <v>0.49999999998544808</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2229.7800000000002</v>
      </c>
      <c r="D1424" s="1">
        <f>'RAS-funkcijski'!E130</f>
        <v>1592.6</v>
      </c>
      <c r="E1424" s="1">
        <v>0</v>
      </c>
      <c r="F1424" s="1">
        <v>0</v>
      </c>
      <c r="G1424" s="2">
        <f t="shared" si="24"/>
        <v>682.28747999999996</v>
      </c>
      <c r="H1424" s="2">
        <f t="shared" si="27"/>
        <v>0.61999999999989086</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2229.7800000000002</v>
      </c>
      <c r="D1426" s="1">
        <f>'RAS-funkcijski'!E132</f>
        <v>1592.6</v>
      </c>
      <c r="E1426" s="1">
        <v>0</v>
      </c>
      <c r="F1426" s="1">
        <v>0</v>
      </c>
      <c r="G1426" s="2">
        <f t="shared" si="24"/>
        <v>693.11743999999999</v>
      </c>
      <c r="H1426" s="2">
        <f t="shared" si="27"/>
        <v>0.61999999999989086</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74789.789999999994</v>
      </c>
      <c r="E1427" s="1">
        <v>0</v>
      </c>
      <c r="F1427" s="1">
        <v>0</v>
      </c>
      <c r="G1427" s="2">
        <f t="shared" si="24"/>
        <v>19295.765820000001</v>
      </c>
      <c r="H1427" s="2">
        <f t="shared" si="27"/>
        <v>0.21000000000640284</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111524.29</v>
      </c>
      <c r="D1429" s="1">
        <f>'RAS-funkcijski'!E135</f>
        <v>85108.18</v>
      </c>
      <c r="E1429" s="1">
        <v>0</v>
      </c>
      <c r="F1429" s="1">
        <v>0</v>
      </c>
      <c r="G1429" s="2">
        <f t="shared" si="24"/>
        <v>36908.025150000001</v>
      </c>
      <c r="H1429" s="2">
        <f t="shared" si="27"/>
        <v>0.46999999998661224</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3389305.93</v>
      </c>
      <c r="D1435" s="13">
        <f>'RAS-funkcijski'!E141</f>
        <v>3504281.25</v>
      </c>
      <c r="E1435" s="13">
        <v>0</v>
      </c>
      <c r="F1435" s="13">
        <v>0</v>
      </c>
      <c r="G1435" s="14">
        <f t="shared" si="24"/>
        <v>1424507.9749100001</v>
      </c>
      <c r="H1435" s="14">
        <f t="shared" si="27"/>
        <v>0.31999999983236194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183957.63</v>
      </c>
      <c r="E1436" s="6">
        <v>0</v>
      </c>
      <c r="F1436" s="6">
        <v>0</v>
      </c>
      <c r="G1436" s="7">
        <f t="shared" si="24"/>
        <v>367.91525999999999</v>
      </c>
      <c r="H1436" s="7">
        <f t="shared" si="27"/>
        <v>0.36999999999534339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183957.63</v>
      </c>
      <c r="E1453" s="1">
        <v>0</v>
      </c>
      <c r="F1453" s="1">
        <v>0</v>
      </c>
      <c r="G1453" s="2">
        <f t="shared" si="24"/>
        <v>6622.4746799999994</v>
      </c>
      <c r="H1453" s="2">
        <f t="shared" si="27"/>
        <v>0.36999999999534339</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183957.63</v>
      </c>
      <c r="E1461" s="1">
        <v>0</v>
      </c>
      <c r="F1461" s="1">
        <v>0</v>
      </c>
      <c r="G1461" s="2">
        <f t="shared" si="24"/>
        <v>9565.7967599999993</v>
      </c>
      <c r="H1461" s="2">
        <f t="shared" si="27"/>
        <v>0.36999999999534339</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35456.400000000001</v>
      </c>
      <c r="E1467" s="1">
        <v>0</v>
      </c>
      <c r="F1467" s="1">
        <v>0</v>
      </c>
      <c r="G1467" s="2">
        <f t="shared" si="24"/>
        <v>2269.2096000000001</v>
      </c>
      <c r="H1467" s="2">
        <f t="shared" si="27"/>
        <v>0.40000000000145519</v>
      </c>
      <c r="I1467" s="10">
        <f t="shared" si="31"/>
        <v>907.68384000330218</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148501.23000000001</v>
      </c>
      <c r="E1468" s="1">
        <v>0</v>
      </c>
      <c r="F1468" s="1">
        <v>0</v>
      </c>
      <c r="G1468" s="2">
        <f t="shared" si="24"/>
        <v>9801.081180000001</v>
      </c>
      <c r="H1468" s="2">
        <f t="shared" si="27"/>
        <v>0.23000000001047738</v>
      </c>
      <c r="I1468" s="10">
        <f t="shared" si="31"/>
        <v>2254.2486715026898</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157.6</v>
      </c>
      <c r="D1469" s="1">
        <f>'P-VRIO'!E38</f>
        <v>0</v>
      </c>
      <c r="E1469" s="1">
        <v>0</v>
      </c>
      <c r="F1469" s="1">
        <v>0</v>
      </c>
      <c r="G1469" s="2">
        <f t="shared" si="24"/>
        <v>5.3584000000000005</v>
      </c>
      <c r="H1469" s="2">
        <f t="shared" si="27"/>
        <v>0.40000000000000568</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157.6</v>
      </c>
      <c r="D1475" s="1">
        <f>'P-VRIO'!E44</f>
        <v>0</v>
      </c>
      <c r="E1475" s="1">
        <v>0</v>
      </c>
      <c r="F1475" s="1">
        <v>0</v>
      </c>
      <c r="G1475" s="2">
        <f t="shared" si="24"/>
        <v>6.3040000000000003</v>
      </c>
      <c r="H1475" s="2">
        <f t="shared" si="27"/>
        <v>0.40000000000000568</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157.6</v>
      </c>
      <c r="D1476" s="1">
        <f>'P-VRIO'!E45</f>
        <v>0</v>
      </c>
      <c r="E1476" s="1">
        <v>0</v>
      </c>
      <c r="F1476" s="1">
        <v>0</v>
      </c>
      <c r="G1476" s="2">
        <f t="shared" si="24"/>
        <v>6.4615999999999998</v>
      </c>
      <c r="H1476" s="2">
        <f t="shared" si="27"/>
        <v>0.40000000000000568</v>
      </c>
      <c r="I1476" s="10">
        <f t="shared" ref="I1476:I1479" si="33">G1476*H1476</f>
        <v>2.5846400000000367</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290685.11</v>
      </c>
      <c r="D1480" s="6"/>
      <c r="E1480" s="6">
        <v>0</v>
      </c>
      <c r="F1480" s="6">
        <v>0</v>
      </c>
      <c r="G1480" s="7">
        <f t="shared" ref="G1480:G1580" si="34">B1480/1000*C1480</f>
        <v>290.68511000000001</v>
      </c>
      <c r="H1480" s="7">
        <f t="shared" ref="H1480:H1580" si="35">ABS(C1480-ROUND(C1480,0))</f>
        <v>0.10999999998603016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3209152.49</v>
      </c>
      <c r="D1481" s="1">
        <v>0</v>
      </c>
      <c r="E1481" s="1">
        <v>0</v>
      </c>
      <c r="F1481" s="1">
        <v>0</v>
      </c>
      <c r="G1481" s="2">
        <f t="shared" si="34"/>
        <v>6418.3049800000008</v>
      </c>
      <c r="H1481" s="2">
        <f t="shared" si="35"/>
        <v>0.49000000022351742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2313344.81</v>
      </c>
      <c r="D1483" s="1">
        <v>0</v>
      </c>
      <c r="E1483" s="1">
        <v>0</v>
      </c>
      <c r="F1483" s="1">
        <v>0</v>
      </c>
      <c r="G1483" s="2">
        <f t="shared" si="34"/>
        <v>9253.3792400000002</v>
      </c>
      <c r="H1483" s="2">
        <f t="shared" si="35"/>
        <v>0.18999999994412065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496622.01</v>
      </c>
      <c r="D1484" s="1">
        <v>0</v>
      </c>
      <c r="E1484" s="1">
        <v>0</v>
      </c>
      <c r="F1484" s="1">
        <v>0</v>
      </c>
      <c r="G1484" s="2">
        <f t="shared" si="34"/>
        <v>2483.1100500000002</v>
      </c>
      <c r="H1484" s="2">
        <f t="shared" si="35"/>
        <v>1.0000000009313226E-2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1604969.97</v>
      </c>
      <c r="D1485" s="1">
        <v>0</v>
      </c>
      <c r="E1485" s="1">
        <v>0</v>
      </c>
      <c r="F1485" s="1">
        <v>0</v>
      </c>
      <c r="G1485" s="2">
        <f t="shared" si="34"/>
        <v>9629.8198200000006</v>
      </c>
      <c r="H1485" s="2">
        <f t="shared" si="35"/>
        <v>3.0000000027939677E-2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5625.52</v>
      </c>
      <c r="D1486" s="1">
        <v>0</v>
      </c>
      <c r="E1486" s="1">
        <v>0</v>
      </c>
      <c r="F1486" s="1">
        <v>0</v>
      </c>
      <c r="G1486" s="2">
        <f t="shared" si="34"/>
        <v>39.378640000000004</v>
      </c>
      <c r="H1486" s="2">
        <f t="shared" si="35"/>
        <v>0.47999999999956344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118530.69</v>
      </c>
      <c r="D1489" s="1">
        <v>0</v>
      </c>
      <c r="E1489" s="1">
        <v>0</v>
      </c>
      <c r="F1489" s="1">
        <v>0</v>
      </c>
      <c r="G1489" s="2">
        <f t="shared" si="34"/>
        <v>1185.3069</v>
      </c>
      <c r="H1489" s="2">
        <f t="shared" si="35"/>
        <v>0.30999999999767169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87596.62</v>
      </c>
      <c r="D1491" s="1">
        <v>0</v>
      </c>
      <c r="E1491" s="1">
        <v>0</v>
      </c>
      <c r="F1491" s="1">
        <v>0</v>
      </c>
      <c r="G1491" s="2">
        <f t="shared" si="34"/>
        <v>1051.1594399999999</v>
      </c>
      <c r="H1491" s="2">
        <f t="shared" si="35"/>
        <v>0.38000000000465661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750613.83</v>
      </c>
      <c r="D1492" s="1">
        <v>0</v>
      </c>
      <c r="E1492" s="1">
        <v>0</v>
      </c>
      <c r="F1492" s="1">
        <v>0</v>
      </c>
      <c r="G1492" s="2">
        <f t="shared" si="34"/>
        <v>9757.9797899999994</v>
      </c>
      <c r="H1492" s="2">
        <f t="shared" si="35"/>
        <v>0.17000000004190952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145193.85</v>
      </c>
      <c r="D1493" s="1">
        <v>0</v>
      </c>
      <c r="E1493" s="1">
        <v>0</v>
      </c>
      <c r="F1493" s="1">
        <v>0</v>
      </c>
      <c r="G1493" s="2">
        <f t="shared" si="34"/>
        <v>2032.7139000000002</v>
      </c>
      <c r="H1493" s="2">
        <f t="shared" si="35"/>
        <v>0.14999999999417923</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145193.85</v>
      </c>
      <c r="D1497" s="1">
        <v>0</v>
      </c>
      <c r="E1497" s="1">
        <v>0</v>
      </c>
      <c r="F1497" s="1">
        <v>0</v>
      </c>
      <c r="G1497" s="2">
        <f t="shared" si="34"/>
        <v>2613.4892999999997</v>
      </c>
      <c r="H1497" s="2">
        <f t="shared" si="35"/>
        <v>0.14999999999417923</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3245183.61</v>
      </c>
      <c r="D1499" s="1">
        <v>0</v>
      </c>
      <c r="E1499" s="1">
        <v>0</v>
      </c>
      <c r="F1499" s="1">
        <v>0</v>
      </c>
      <c r="G1499" s="2">
        <f t="shared" si="34"/>
        <v>64903.672200000001</v>
      </c>
      <c r="H1499" s="2">
        <f t="shared" si="35"/>
        <v>0.39000000013038516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2314823.46</v>
      </c>
      <c r="D1501" s="1">
        <v>0</v>
      </c>
      <c r="E1501" s="1">
        <v>0</v>
      </c>
      <c r="F1501" s="1">
        <v>0</v>
      </c>
      <c r="G1501" s="2">
        <f t="shared" si="34"/>
        <v>50926.116119999999</v>
      </c>
      <c r="H1501" s="2">
        <f t="shared" si="35"/>
        <v>0.4599999999627471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484613.21</v>
      </c>
      <c r="D1502" s="1">
        <v>0</v>
      </c>
      <c r="E1502" s="1">
        <v>0</v>
      </c>
      <c r="F1502" s="1">
        <v>0</v>
      </c>
      <c r="G1502" s="2">
        <f t="shared" si="34"/>
        <v>11146.10383</v>
      </c>
      <c r="H1502" s="2">
        <f t="shared" si="35"/>
        <v>0.21000000002095476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1612568.15</v>
      </c>
      <c r="D1503" s="1">
        <v>0</v>
      </c>
      <c r="E1503" s="1">
        <v>0</v>
      </c>
      <c r="F1503" s="1">
        <v>0</v>
      </c>
      <c r="G1503" s="2">
        <f t="shared" si="34"/>
        <v>38701.635600000001</v>
      </c>
      <c r="H1503" s="2">
        <f t="shared" si="35"/>
        <v>0.14999999990686774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5734.12</v>
      </c>
      <c r="D1504" s="1">
        <v>0</v>
      </c>
      <c r="E1504" s="1">
        <v>0</v>
      </c>
      <c r="F1504" s="1">
        <v>0</v>
      </c>
      <c r="G1504" s="2">
        <f t="shared" si="34"/>
        <v>143.35300000000001</v>
      </c>
      <c r="H1504" s="2">
        <f t="shared" si="35"/>
        <v>0.11999999999989086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120160.67</v>
      </c>
      <c r="D1507" s="1">
        <v>0</v>
      </c>
      <c r="E1507" s="1">
        <v>0</v>
      </c>
      <c r="F1507" s="1">
        <v>0</v>
      </c>
      <c r="G1507" s="2">
        <f t="shared" si="34"/>
        <v>3364.4987599999999</v>
      </c>
      <c r="H1507" s="2">
        <f t="shared" si="35"/>
        <v>0.33000000000174623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91747.31</v>
      </c>
      <c r="D1509" s="1">
        <v>0</v>
      </c>
      <c r="E1509" s="1">
        <v>0</v>
      </c>
      <c r="F1509" s="1">
        <v>0</v>
      </c>
      <c r="G1509" s="2">
        <f t="shared" si="34"/>
        <v>2752.4193</v>
      </c>
      <c r="H1509" s="2">
        <f t="shared" si="35"/>
        <v>0.30999999999767169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785166.3</v>
      </c>
      <c r="D1510" s="1">
        <v>0</v>
      </c>
      <c r="E1510" s="1">
        <v>0</v>
      </c>
      <c r="F1510" s="1">
        <v>0</v>
      </c>
      <c r="G1510" s="2">
        <f t="shared" si="34"/>
        <v>24340.155300000002</v>
      </c>
      <c r="H1510" s="2">
        <f t="shared" si="35"/>
        <v>0.30000000004656613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145193.85</v>
      </c>
      <c r="D1511" s="1">
        <v>0</v>
      </c>
      <c r="E1511" s="1">
        <v>0</v>
      </c>
      <c r="F1511" s="1">
        <v>0</v>
      </c>
      <c r="G1511" s="2">
        <f t="shared" si="34"/>
        <v>4646.2031999999999</v>
      </c>
      <c r="H1511" s="2">
        <f t="shared" si="35"/>
        <v>0.14999999999417923</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145193.85</v>
      </c>
      <c r="D1515" s="1">
        <v>0</v>
      </c>
      <c r="E1515" s="1">
        <v>0</v>
      </c>
      <c r="F1515" s="1">
        <v>0</v>
      </c>
      <c r="G1515" s="2">
        <f t="shared" si="34"/>
        <v>5226.9785999999995</v>
      </c>
      <c r="H1515" s="2">
        <f t="shared" si="35"/>
        <v>0.14999999999417923</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254653.99000000022</v>
      </c>
      <c r="D1517" s="1">
        <v>0</v>
      </c>
      <c r="E1517" s="1">
        <v>0</v>
      </c>
      <c r="F1517" s="1">
        <v>0</v>
      </c>
      <c r="G1517" s="2">
        <f t="shared" si="34"/>
        <v>9676.8516200000086</v>
      </c>
      <c r="H1517" s="2">
        <f t="shared" si="35"/>
        <v>9.9999997764825821E-3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47848.6</v>
      </c>
      <c r="D1518" s="1">
        <v>0</v>
      </c>
      <c r="E1518" s="1">
        <v>0</v>
      </c>
      <c r="F1518" s="1">
        <v>0</v>
      </c>
      <c r="G1518" s="2">
        <f t="shared" si="34"/>
        <v>1866.0953999999999</v>
      </c>
      <c r="H1518" s="2">
        <f t="shared" si="35"/>
        <v>0.40000000000145519</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47848.6</v>
      </c>
      <c r="D1524" s="1">
        <v>0</v>
      </c>
      <c r="E1524" s="1">
        <v>0</v>
      </c>
      <c r="F1524" s="1">
        <v>0</v>
      </c>
      <c r="G1524" s="2">
        <f t="shared" si="34"/>
        <v>2153.1869999999999</v>
      </c>
      <c r="H1524" s="2">
        <f t="shared" si="35"/>
        <v>0.40000000000145519</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42043.9</v>
      </c>
      <c r="D1530" s="1">
        <v>0</v>
      </c>
      <c r="E1530" s="1">
        <v>0</v>
      </c>
      <c r="F1530" s="1">
        <v>0</v>
      </c>
      <c r="G1530" s="2">
        <f t="shared" si="34"/>
        <v>2144.2388999999998</v>
      </c>
      <c r="H1530" s="2">
        <f t="shared" si="35"/>
        <v>9.9999999998544808E-2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35120.68</v>
      </c>
      <c r="D1531" s="1">
        <v>0</v>
      </c>
      <c r="E1531" s="1">
        <v>0</v>
      </c>
      <c r="F1531" s="1">
        <v>0</v>
      </c>
      <c r="G1531" s="2">
        <f t="shared" si="34"/>
        <v>1826.2753599999999</v>
      </c>
      <c r="H1531" s="2">
        <f t="shared" si="35"/>
        <v>0.31999999999970896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314.76</v>
      </c>
      <c r="D1532" s="1">
        <v>0</v>
      </c>
      <c r="E1532" s="1">
        <v>0</v>
      </c>
      <c r="F1532" s="1">
        <v>0</v>
      </c>
      <c r="G1532" s="2">
        <f t="shared" si="34"/>
        <v>16.682279999999999</v>
      </c>
      <c r="H1532" s="2">
        <f t="shared" si="35"/>
        <v>0.24000000000000909</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631.25</v>
      </c>
      <c r="D1533" s="1">
        <v>0</v>
      </c>
      <c r="E1533" s="1">
        <v>0</v>
      </c>
      <c r="F1533" s="1">
        <v>0</v>
      </c>
      <c r="G1533" s="2">
        <f t="shared" si="34"/>
        <v>34.087499999999999</v>
      </c>
      <c r="H1533" s="2">
        <f t="shared" si="35"/>
        <v>0.25</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5977.21</v>
      </c>
      <c r="D1534" s="1">
        <v>0</v>
      </c>
      <c r="E1534" s="1">
        <v>0</v>
      </c>
      <c r="F1534" s="1">
        <v>0</v>
      </c>
      <c r="G1534" s="2">
        <f t="shared" si="34"/>
        <v>328.74655000000001</v>
      </c>
      <c r="H1534" s="2">
        <f t="shared" si="35"/>
        <v>0.21000000000003638</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6.75</v>
      </c>
      <c r="D1535" s="1">
        <v>0</v>
      </c>
      <c r="E1535" s="1">
        <v>0</v>
      </c>
      <c r="F1535" s="1">
        <v>0</v>
      </c>
      <c r="G1535" s="2">
        <f t="shared" si="34"/>
        <v>0.378</v>
      </c>
      <c r="H1535" s="2">
        <f t="shared" si="35"/>
        <v>0.25</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6.75</v>
      </c>
      <c r="D1539" s="1">
        <v>0</v>
      </c>
      <c r="E1539" s="1">
        <v>0</v>
      </c>
      <c r="F1539" s="1">
        <v>0</v>
      </c>
      <c r="G1539" s="2">
        <f t="shared" si="34"/>
        <v>0.40499999999999997</v>
      </c>
      <c r="H1539" s="2">
        <f t="shared" si="35"/>
        <v>0.25</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339.82</v>
      </c>
      <c r="D1550" s="1">
        <v>0</v>
      </c>
      <c r="E1550" s="1">
        <v>0</v>
      </c>
      <c r="F1550" s="1">
        <v>0</v>
      </c>
      <c r="G1550" s="2">
        <f t="shared" si="34"/>
        <v>24.127219999999998</v>
      </c>
      <c r="H1550" s="2">
        <f t="shared" si="35"/>
        <v>0.18000000000000682</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39.82</v>
      </c>
      <c r="D1551" s="1">
        <v>0</v>
      </c>
      <c r="E1551" s="1">
        <v>0</v>
      </c>
      <c r="F1551" s="1">
        <v>0</v>
      </c>
      <c r="G1551" s="2">
        <f t="shared" si="34"/>
        <v>2.8670399999999998</v>
      </c>
      <c r="H1551" s="2">
        <f t="shared" si="35"/>
        <v>0.17999999999999972</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300</v>
      </c>
      <c r="D1552" s="1">
        <v>0</v>
      </c>
      <c r="E1552" s="1">
        <v>0</v>
      </c>
      <c r="F1552" s="1">
        <v>0</v>
      </c>
      <c r="G1552" s="2">
        <f t="shared" si="34"/>
        <v>21.9</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5458.13</v>
      </c>
      <c r="D1560" s="1">
        <v>0</v>
      </c>
      <c r="E1560" s="1">
        <v>0</v>
      </c>
      <c r="F1560" s="1">
        <v>0</v>
      </c>
      <c r="G1560" s="2">
        <f t="shared" si="34"/>
        <v>442.10853000000003</v>
      </c>
      <c r="H1560" s="2">
        <f t="shared" si="35"/>
        <v>0.13000000000010914</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5458.13</v>
      </c>
      <c r="D1561" s="1">
        <v>0</v>
      </c>
      <c r="E1561" s="1">
        <v>0</v>
      </c>
      <c r="F1561" s="1">
        <v>0</v>
      </c>
      <c r="G1561" s="2">
        <f t="shared" si="34"/>
        <v>447.56666000000001</v>
      </c>
      <c r="H1561" s="2">
        <f t="shared" si="35"/>
        <v>0.13000000000010914</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206805.39</v>
      </c>
      <c r="D1576" s="1">
        <v>0</v>
      </c>
      <c r="E1576" s="1">
        <v>0</v>
      </c>
      <c r="F1576" s="1">
        <v>0</v>
      </c>
      <c r="G1576" s="2">
        <f t="shared" si="34"/>
        <v>20060.12283</v>
      </c>
      <c r="H1576" s="2">
        <f t="shared" si="35"/>
        <v>0.39000000001396984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130567.89</v>
      </c>
      <c r="D1578" s="1">
        <v>0</v>
      </c>
      <c r="E1578" s="1">
        <v>0</v>
      </c>
      <c r="F1578" s="1">
        <v>0</v>
      </c>
      <c r="G1578" s="2">
        <f t="shared" si="34"/>
        <v>12926.22111</v>
      </c>
      <c r="H1578" s="2">
        <f t="shared" si="35"/>
        <v>0.11000000000058208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76237.5</v>
      </c>
      <c r="D1579" s="1">
        <v>0</v>
      </c>
      <c r="E1579" s="1">
        <v>0</v>
      </c>
      <c r="F1579" s="1">
        <v>0</v>
      </c>
      <c r="G1579" s="2">
        <f t="shared" si="34"/>
        <v>7623.75</v>
      </c>
      <c r="H1579" s="2">
        <f t="shared" si="35"/>
        <v>0.5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topLeftCell="A69" zoomScaleNormal="100" workbookViewId="0">
      <selection activeCell="B57" sqref="B57:C57"/>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1" t="s">
        <v>3320</v>
      </c>
      <c r="B1" s="381"/>
      <c r="C1" s="381"/>
    </row>
    <row r="2" spans="1:17" ht="33" customHeight="1" x14ac:dyDescent="0.25">
      <c r="A2" s="382" t="s">
        <v>3321</v>
      </c>
      <c r="B2" s="383"/>
      <c r="C2" s="375"/>
      <c r="D2" s="4"/>
      <c r="E2" s="4"/>
      <c r="F2" s="4"/>
      <c r="G2" s="4"/>
      <c r="H2" s="4"/>
      <c r="I2" s="4"/>
      <c r="J2" s="4"/>
      <c r="K2" s="4"/>
      <c r="L2" s="4"/>
      <c r="M2" s="4"/>
      <c r="N2" s="4"/>
      <c r="O2" s="4"/>
      <c r="P2" s="4"/>
      <c r="Q2" s="4"/>
    </row>
    <row r="3" spans="1:17" ht="18.75" customHeight="1" x14ac:dyDescent="0.25">
      <c r="A3" s="304" t="s">
        <v>3322</v>
      </c>
      <c r="B3" s="384" t="s">
        <v>3323</v>
      </c>
      <c r="C3" s="375"/>
      <c r="D3" s="4"/>
      <c r="E3" s="4"/>
      <c r="F3" s="4"/>
      <c r="G3" s="4"/>
      <c r="H3" s="4"/>
      <c r="I3" s="4"/>
      <c r="J3" s="4"/>
      <c r="K3" s="4"/>
      <c r="L3" s="4"/>
      <c r="M3" s="4"/>
      <c r="N3" s="4"/>
      <c r="O3" s="4"/>
      <c r="P3" s="4"/>
      <c r="Q3" s="4"/>
    </row>
    <row r="4" spans="1:17" ht="37.5" hidden="1" customHeight="1" x14ac:dyDescent="0.25">
      <c r="A4" s="305" t="s">
        <v>3324</v>
      </c>
      <c r="B4" s="374" t="s">
        <v>3325</v>
      </c>
      <c r="C4" s="375"/>
      <c r="D4" s="4"/>
      <c r="E4" s="4"/>
      <c r="F4" s="4"/>
      <c r="G4" s="4"/>
      <c r="H4" s="4"/>
      <c r="I4" s="4"/>
      <c r="J4" s="4"/>
      <c r="K4" s="4"/>
      <c r="L4" s="4"/>
      <c r="M4" s="4"/>
      <c r="N4" s="4"/>
      <c r="O4" s="4"/>
      <c r="P4" s="4"/>
      <c r="Q4" s="4"/>
    </row>
    <row r="5" spans="1:17" ht="48" hidden="1" customHeight="1" x14ac:dyDescent="0.25">
      <c r="A5" s="305" t="s">
        <v>3324</v>
      </c>
      <c r="B5" s="374" t="s">
        <v>3326</v>
      </c>
      <c r="C5" s="375"/>
      <c r="D5" s="4"/>
      <c r="E5" s="4"/>
      <c r="F5" s="4"/>
      <c r="G5" s="4"/>
      <c r="H5" s="4"/>
      <c r="I5" s="4"/>
      <c r="J5" s="4"/>
      <c r="K5" s="4"/>
      <c r="L5" s="4"/>
      <c r="M5" s="4"/>
      <c r="N5" s="4"/>
      <c r="O5" s="4"/>
      <c r="P5" s="4"/>
      <c r="Q5" s="4"/>
    </row>
    <row r="6" spans="1:17" ht="59.25" hidden="1" customHeight="1" x14ac:dyDescent="0.25">
      <c r="A6" s="305" t="s">
        <v>3324</v>
      </c>
      <c r="B6" s="374" t="s">
        <v>3327</v>
      </c>
      <c r="C6" s="375"/>
      <c r="D6" s="4"/>
      <c r="E6" s="4"/>
      <c r="F6" s="4"/>
      <c r="G6" s="4"/>
      <c r="H6" s="4"/>
      <c r="I6" s="4"/>
      <c r="J6" s="4"/>
      <c r="K6" s="4"/>
      <c r="L6" s="4"/>
      <c r="M6" s="4"/>
      <c r="N6" s="4"/>
      <c r="O6" s="4"/>
      <c r="P6" s="4"/>
      <c r="Q6" s="4"/>
    </row>
    <row r="7" spans="1:17" ht="48" hidden="1" customHeight="1" x14ac:dyDescent="0.25">
      <c r="A7" s="305" t="s">
        <v>3328</v>
      </c>
      <c r="B7" s="374" t="s">
        <v>3329</v>
      </c>
      <c r="C7" s="375"/>
      <c r="D7" s="4"/>
      <c r="E7" s="4"/>
      <c r="F7" s="4"/>
      <c r="G7" s="4"/>
      <c r="H7" s="4"/>
      <c r="I7" s="4"/>
      <c r="J7" s="4"/>
      <c r="K7" s="4"/>
      <c r="L7" s="4"/>
      <c r="M7" s="4"/>
      <c r="N7" s="4"/>
      <c r="O7" s="4"/>
      <c r="P7" s="4"/>
      <c r="Q7" s="4"/>
    </row>
    <row r="8" spans="1:17" ht="41.25" hidden="1" customHeight="1" x14ac:dyDescent="0.25">
      <c r="A8" s="305" t="s">
        <v>3330</v>
      </c>
      <c r="B8" s="374" t="s">
        <v>3331</v>
      </c>
      <c r="C8" s="375"/>
      <c r="D8" s="4"/>
      <c r="E8" s="4"/>
      <c r="F8" s="4"/>
      <c r="G8" s="4"/>
      <c r="H8" s="4"/>
      <c r="I8" s="4"/>
      <c r="J8" s="4"/>
      <c r="K8" s="4"/>
      <c r="L8" s="4"/>
      <c r="M8" s="4"/>
      <c r="N8" s="4"/>
      <c r="O8" s="4"/>
      <c r="P8" s="4"/>
      <c r="Q8" s="4"/>
    </row>
    <row r="9" spans="1:17" ht="59.25" hidden="1" customHeight="1" x14ac:dyDescent="0.25">
      <c r="A9" s="305" t="s">
        <v>3332</v>
      </c>
      <c r="B9" s="374" t="s">
        <v>3333</v>
      </c>
      <c r="C9" s="375"/>
      <c r="D9" s="4"/>
      <c r="E9" s="4"/>
      <c r="F9" s="4"/>
      <c r="G9" s="4"/>
      <c r="H9" s="4"/>
      <c r="I9" s="4"/>
      <c r="J9" s="4"/>
      <c r="K9" s="4"/>
      <c r="L9" s="4"/>
      <c r="M9" s="4"/>
      <c r="N9" s="4"/>
      <c r="O9" s="4"/>
      <c r="P9" s="4"/>
      <c r="Q9" s="4"/>
    </row>
    <row r="10" spans="1:17" ht="61.5" hidden="1" customHeight="1" x14ac:dyDescent="0.25">
      <c r="A10" s="305" t="s">
        <v>3332</v>
      </c>
      <c r="B10" s="374" t="s">
        <v>3334</v>
      </c>
      <c r="C10" s="375"/>
      <c r="D10" s="4"/>
      <c r="E10" s="4"/>
      <c r="F10" s="4"/>
      <c r="G10" s="4"/>
      <c r="H10" s="4"/>
      <c r="I10" s="4"/>
      <c r="J10" s="4"/>
      <c r="K10" s="4"/>
      <c r="L10" s="4"/>
      <c r="M10" s="4"/>
      <c r="N10" s="4"/>
      <c r="O10" s="4"/>
      <c r="P10" s="4"/>
      <c r="Q10" s="4"/>
    </row>
    <row r="11" spans="1:17" ht="43.5" hidden="1" customHeight="1" x14ac:dyDescent="0.25">
      <c r="A11" s="305" t="s">
        <v>3332</v>
      </c>
      <c r="B11" s="374" t="s">
        <v>3335</v>
      </c>
      <c r="C11" s="375"/>
      <c r="D11" s="4"/>
      <c r="E11" s="4"/>
      <c r="F11" s="4"/>
      <c r="G11" s="4"/>
      <c r="H11" s="4"/>
      <c r="I11" s="4"/>
      <c r="J11" s="4"/>
      <c r="K11" s="4"/>
      <c r="L11" s="4"/>
      <c r="M11" s="4"/>
      <c r="N11" s="4"/>
      <c r="O11" s="4"/>
      <c r="P11" s="4"/>
      <c r="Q11" s="4"/>
    </row>
    <row r="12" spans="1:17" ht="27.75" hidden="1" customHeight="1" x14ac:dyDescent="0.25">
      <c r="A12" s="305" t="s">
        <v>3336</v>
      </c>
      <c r="B12" s="374" t="s">
        <v>3337</v>
      </c>
      <c r="C12" s="375"/>
      <c r="D12" s="4"/>
      <c r="E12" s="4"/>
      <c r="F12" s="4"/>
      <c r="G12" s="4"/>
      <c r="H12" s="4"/>
      <c r="I12" s="4"/>
      <c r="J12" s="4"/>
      <c r="K12" s="4"/>
      <c r="L12" s="4"/>
      <c r="M12" s="4"/>
      <c r="N12" s="4"/>
      <c r="O12" s="4"/>
      <c r="P12" s="4"/>
      <c r="Q12" s="4"/>
    </row>
    <row r="13" spans="1:17" ht="27.75" hidden="1" customHeight="1" x14ac:dyDescent="0.25">
      <c r="A13" s="305" t="s">
        <v>3338</v>
      </c>
      <c r="B13" s="374" t="s">
        <v>3339</v>
      </c>
      <c r="C13" s="375"/>
      <c r="D13" s="4"/>
      <c r="E13" s="4"/>
      <c r="F13" s="4"/>
      <c r="G13" s="4"/>
      <c r="H13" s="4"/>
      <c r="I13" s="4"/>
      <c r="J13" s="4"/>
      <c r="K13" s="4"/>
      <c r="L13" s="4"/>
      <c r="M13" s="4"/>
      <c r="N13" s="4"/>
      <c r="O13" s="4"/>
      <c r="P13" s="4"/>
      <c r="Q13" s="4"/>
    </row>
    <row r="14" spans="1:17" ht="45.75" hidden="1" customHeight="1" x14ac:dyDescent="0.25">
      <c r="A14" s="305" t="s">
        <v>3340</v>
      </c>
      <c r="B14" s="374" t="s">
        <v>3341</v>
      </c>
      <c r="C14" s="375"/>
      <c r="D14" s="4"/>
      <c r="E14" s="4"/>
      <c r="F14" s="4"/>
      <c r="G14" s="4"/>
      <c r="H14" s="4"/>
      <c r="I14" s="4"/>
      <c r="J14" s="4"/>
      <c r="K14" s="4"/>
      <c r="L14" s="4"/>
      <c r="M14" s="4"/>
      <c r="N14" s="4"/>
      <c r="O14" s="4"/>
      <c r="P14" s="4"/>
      <c r="Q14" s="4"/>
    </row>
    <row r="15" spans="1:17" ht="45.75" hidden="1" customHeight="1" x14ac:dyDescent="0.25">
      <c r="A15" s="305" t="s">
        <v>3342</v>
      </c>
      <c r="B15" s="374" t="s">
        <v>3343</v>
      </c>
      <c r="C15" s="375"/>
      <c r="D15" s="4"/>
      <c r="E15" s="4"/>
      <c r="F15" s="4"/>
      <c r="G15" s="4"/>
      <c r="H15" s="4"/>
      <c r="I15" s="4"/>
      <c r="J15" s="4"/>
      <c r="K15" s="4"/>
      <c r="L15" s="4"/>
      <c r="M15" s="4"/>
      <c r="N15" s="4"/>
      <c r="O15" s="4"/>
      <c r="P15" s="4"/>
      <c r="Q15" s="4"/>
    </row>
    <row r="16" spans="1:17" ht="51" hidden="1" customHeight="1" x14ac:dyDescent="0.25">
      <c r="A16" s="305" t="s">
        <v>3344</v>
      </c>
      <c r="B16" s="374" t="s">
        <v>3345</v>
      </c>
      <c r="C16" s="375"/>
      <c r="D16" s="4"/>
      <c r="E16" s="4"/>
      <c r="F16" s="4"/>
      <c r="G16" s="4"/>
      <c r="H16" s="4"/>
      <c r="I16" s="4"/>
      <c r="J16" s="4"/>
      <c r="K16" s="4"/>
      <c r="L16" s="4"/>
      <c r="M16" s="4"/>
      <c r="N16" s="4"/>
      <c r="O16" s="4"/>
      <c r="P16" s="4"/>
      <c r="Q16" s="4"/>
    </row>
    <row r="17" spans="1:17" ht="27.75" hidden="1" customHeight="1" x14ac:dyDescent="0.25">
      <c r="A17" s="305" t="s">
        <v>3346</v>
      </c>
      <c r="B17" s="374" t="s">
        <v>3347</v>
      </c>
      <c r="C17" s="375"/>
      <c r="D17" s="4"/>
      <c r="E17" s="4"/>
      <c r="F17" s="4"/>
      <c r="G17" s="4"/>
      <c r="H17" s="4"/>
      <c r="I17" s="4"/>
      <c r="J17" s="4"/>
      <c r="K17" s="4"/>
      <c r="L17" s="4"/>
      <c r="M17" s="4"/>
      <c r="N17" s="4"/>
      <c r="O17" s="4"/>
      <c r="P17" s="4"/>
      <c r="Q17" s="4"/>
    </row>
    <row r="18" spans="1:17" ht="27.75" hidden="1" customHeight="1" x14ac:dyDescent="0.25">
      <c r="A18" s="305" t="s">
        <v>3348</v>
      </c>
      <c r="B18" s="374" t="s">
        <v>3349</v>
      </c>
      <c r="C18" s="375"/>
      <c r="D18" s="4"/>
      <c r="E18" s="4"/>
      <c r="F18" s="4"/>
      <c r="G18" s="4"/>
      <c r="H18" s="4"/>
      <c r="I18" s="4"/>
      <c r="J18" s="4"/>
      <c r="K18" s="4"/>
      <c r="L18" s="4"/>
      <c r="M18" s="4"/>
      <c r="N18" s="4"/>
      <c r="O18" s="4"/>
      <c r="P18" s="4"/>
      <c r="Q18" s="4"/>
    </row>
    <row r="19" spans="1:17" ht="45" hidden="1" customHeight="1" x14ac:dyDescent="0.25">
      <c r="A19" s="305" t="s">
        <v>3348</v>
      </c>
      <c r="B19" s="374" t="s">
        <v>3350</v>
      </c>
      <c r="C19" s="375"/>
      <c r="D19" s="4"/>
      <c r="E19" s="4"/>
      <c r="F19" s="4"/>
      <c r="G19" s="4"/>
      <c r="H19" s="4"/>
      <c r="I19" s="4"/>
      <c r="J19" s="4"/>
      <c r="K19" s="4"/>
      <c r="L19" s="4"/>
      <c r="M19" s="4"/>
      <c r="N19" s="4"/>
      <c r="O19" s="4"/>
      <c r="P19" s="4"/>
      <c r="Q19" s="4"/>
    </row>
    <row r="20" spans="1:17" ht="45" hidden="1" customHeight="1" x14ac:dyDescent="0.25">
      <c r="A20" s="305" t="s">
        <v>3351</v>
      </c>
      <c r="B20" s="374" t="s">
        <v>3352</v>
      </c>
      <c r="C20" s="375"/>
      <c r="D20" s="4"/>
      <c r="E20" s="4"/>
      <c r="F20" s="4"/>
      <c r="G20" s="4"/>
      <c r="H20" s="4"/>
      <c r="I20" s="4"/>
      <c r="J20" s="4"/>
      <c r="K20" s="4"/>
      <c r="L20" s="4"/>
      <c r="M20" s="4"/>
      <c r="N20" s="4"/>
      <c r="O20" s="4"/>
      <c r="P20" s="4"/>
      <c r="Q20" s="4"/>
    </row>
    <row r="21" spans="1:17" ht="30" hidden="1" customHeight="1" x14ac:dyDescent="0.25">
      <c r="A21" s="305" t="s">
        <v>3353</v>
      </c>
      <c r="B21" s="374" t="s">
        <v>3354</v>
      </c>
      <c r="C21" s="375"/>
      <c r="D21" s="4"/>
      <c r="E21" s="4"/>
      <c r="F21" s="4"/>
      <c r="G21" s="4"/>
      <c r="H21" s="4"/>
      <c r="I21" s="4"/>
      <c r="J21" s="4"/>
      <c r="K21" s="4"/>
      <c r="L21" s="4"/>
      <c r="M21" s="4"/>
      <c r="N21" s="4"/>
      <c r="O21" s="4"/>
      <c r="P21" s="4"/>
      <c r="Q21" s="4"/>
    </row>
    <row r="22" spans="1:17" ht="30" hidden="1" customHeight="1" x14ac:dyDescent="0.25">
      <c r="A22" s="305" t="s">
        <v>3355</v>
      </c>
      <c r="B22" s="374" t="s">
        <v>3356</v>
      </c>
      <c r="C22" s="375"/>
      <c r="D22" s="4"/>
      <c r="E22" s="4"/>
      <c r="F22" s="4"/>
      <c r="G22" s="4"/>
      <c r="H22" s="4"/>
      <c r="I22" s="4"/>
      <c r="J22" s="4"/>
      <c r="K22" s="4"/>
      <c r="L22" s="4"/>
      <c r="M22" s="4"/>
      <c r="N22" s="4"/>
      <c r="O22" s="4"/>
      <c r="P22" s="4"/>
      <c r="Q22" s="4"/>
    </row>
    <row r="23" spans="1:17" ht="30" hidden="1" customHeight="1" x14ac:dyDescent="0.25">
      <c r="A23" s="305" t="s">
        <v>3357</v>
      </c>
      <c r="B23" s="374" t="s">
        <v>3358</v>
      </c>
      <c r="C23" s="375"/>
      <c r="D23" s="4"/>
      <c r="E23" s="4"/>
      <c r="F23" s="4"/>
      <c r="G23" s="4"/>
      <c r="H23" s="4"/>
      <c r="I23" s="4"/>
      <c r="J23" s="4"/>
      <c r="K23" s="4"/>
      <c r="L23" s="4"/>
      <c r="M23" s="4"/>
      <c r="N23" s="4"/>
      <c r="O23" s="4"/>
      <c r="P23" s="4"/>
      <c r="Q23" s="4"/>
    </row>
    <row r="24" spans="1:17" ht="30" hidden="1" customHeight="1" x14ac:dyDescent="0.25">
      <c r="A24" s="305" t="s">
        <v>3359</v>
      </c>
      <c r="B24" s="374" t="s">
        <v>3360</v>
      </c>
      <c r="C24" s="375"/>
      <c r="D24" s="4"/>
      <c r="E24" s="4"/>
      <c r="F24" s="4"/>
      <c r="G24" s="4"/>
      <c r="H24" s="4"/>
      <c r="I24" s="4"/>
      <c r="J24" s="4"/>
      <c r="K24" s="4"/>
      <c r="L24" s="4"/>
      <c r="M24" s="4"/>
      <c r="N24" s="4"/>
      <c r="O24" s="4"/>
      <c r="P24" s="4"/>
      <c r="Q24" s="4"/>
    </row>
    <row r="25" spans="1:17" ht="30" hidden="1" customHeight="1" x14ac:dyDescent="0.25">
      <c r="A25" s="305" t="s">
        <v>3361</v>
      </c>
      <c r="B25" s="374" t="s">
        <v>3362</v>
      </c>
      <c r="C25" s="375"/>
      <c r="D25" s="4"/>
      <c r="E25" s="4"/>
      <c r="F25" s="4"/>
      <c r="G25" s="4"/>
      <c r="H25" s="4"/>
      <c r="I25" s="4"/>
      <c r="J25" s="4"/>
      <c r="K25" s="4"/>
      <c r="L25" s="4"/>
      <c r="M25" s="4"/>
      <c r="N25" s="4"/>
      <c r="O25" s="4"/>
      <c r="P25" s="4"/>
      <c r="Q25" s="4"/>
    </row>
    <row r="26" spans="1:17" ht="30" hidden="1" customHeight="1" x14ac:dyDescent="0.25">
      <c r="A26" s="305" t="s">
        <v>3363</v>
      </c>
      <c r="B26" s="374" t="s">
        <v>3364</v>
      </c>
      <c r="C26" s="375"/>
      <c r="D26" s="4"/>
      <c r="E26" s="4"/>
      <c r="F26" s="4"/>
      <c r="G26" s="4"/>
      <c r="H26" s="4"/>
      <c r="I26" s="4"/>
      <c r="J26" s="4"/>
      <c r="K26" s="4"/>
      <c r="L26" s="4"/>
      <c r="M26" s="4"/>
      <c r="N26" s="4"/>
      <c r="O26" s="4"/>
      <c r="P26" s="4"/>
      <c r="Q26" s="4"/>
    </row>
    <row r="27" spans="1:17" ht="70.5" hidden="1" customHeight="1" x14ac:dyDescent="0.25">
      <c r="A27" s="305" t="s">
        <v>3365</v>
      </c>
      <c r="B27" s="374" t="s">
        <v>3366</v>
      </c>
      <c r="C27" s="375"/>
      <c r="D27" s="4"/>
      <c r="E27" s="4"/>
      <c r="F27" s="4"/>
      <c r="G27" s="4"/>
      <c r="H27" s="4"/>
      <c r="I27" s="4"/>
      <c r="J27" s="4"/>
      <c r="K27" s="4"/>
      <c r="L27" s="4"/>
      <c r="M27" s="4"/>
      <c r="N27" s="4"/>
      <c r="O27" s="4"/>
      <c r="P27" s="4"/>
      <c r="Q27" s="4"/>
    </row>
    <row r="28" spans="1:17" ht="48" hidden="1" customHeight="1" x14ac:dyDescent="0.25">
      <c r="A28" s="305" t="s">
        <v>3367</v>
      </c>
      <c r="B28" s="374" t="s">
        <v>3368</v>
      </c>
      <c r="C28" s="375"/>
      <c r="D28" s="4"/>
      <c r="E28" s="4"/>
      <c r="F28" s="4"/>
      <c r="G28" s="4"/>
      <c r="H28" s="4"/>
      <c r="I28" s="4"/>
      <c r="J28" s="4"/>
      <c r="K28" s="4"/>
      <c r="L28" s="4"/>
      <c r="M28" s="4"/>
      <c r="N28" s="4"/>
      <c r="O28" s="4"/>
      <c r="P28" s="4"/>
      <c r="Q28" s="4"/>
    </row>
    <row r="29" spans="1:17" ht="100.5" hidden="1" customHeight="1" x14ac:dyDescent="0.25">
      <c r="A29" s="305" t="s">
        <v>3369</v>
      </c>
      <c r="B29" s="374" t="s">
        <v>3370</v>
      </c>
      <c r="C29" s="375"/>
      <c r="D29" s="4"/>
      <c r="E29" s="4"/>
      <c r="F29" s="4"/>
      <c r="G29" s="4"/>
      <c r="H29" s="4"/>
      <c r="I29" s="4"/>
      <c r="J29" s="4"/>
      <c r="K29" s="4"/>
      <c r="L29" s="4"/>
      <c r="M29" s="4"/>
      <c r="N29" s="4"/>
      <c r="O29" s="4"/>
      <c r="P29" s="4"/>
      <c r="Q29" s="4"/>
    </row>
    <row r="30" spans="1:17" ht="45" hidden="1" customHeight="1" x14ac:dyDescent="0.25">
      <c r="A30" s="305" t="s">
        <v>3371</v>
      </c>
      <c r="B30" s="374" t="s">
        <v>3372</v>
      </c>
      <c r="C30" s="375"/>
      <c r="D30" s="4"/>
      <c r="E30" s="4"/>
      <c r="F30" s="4"/>
      <c r="G30" s="4"/>
      <c r="H30" s="4"/>
      <c r="I30" s="4"/>
      <c r="J30" s="4"/>
      <c r="K30" s="4"/>
      <c r="L30" s="4"/>
      <c r="M30" s="4"/>
      <c r="N30" s="4"/>
      <c r="O30" s="4"/>
      <c r="P30" s="4"/>
      <c r="Q30" s="4"/>
    </row>
    <row r="31" spans="1:17" ht="45" hidden="1" customHeight="1" x14ac:dyDescent="0.25">
      <c r="A31" s="305" t="s">
        <v>3373</v>
      </c>
      <c r="B31" s="374" t="s">
        <v>3374</v>
      </c>
      <c r="C31" s="375"/>
      <c r="D31" s="4"/>
      <c r="E31" s="4"/>
      <c r="F31" s="4"/>
      <c r="G31" s="4"/>
      <c r="H31" s="4"/>
      <c r="I31" s="4"/>
      <c r="J31" s="4"/>
      <c r="K31" s="4"/>
      <c r="L31" s="4"/>
      <c r="M31" s="4"/>
      <c r="N31" s="4"/>
      <c r="O31" s="4"/>
      <c r="P31" s="4"/>
      <c r="Q31" s="4"/>
    </row>
    <row r="32" spans="1:17" ht="45" hidden="1" customHeight="1" x14ac:dyDescent="0.25">
      <c r="A32" s="305" t="s">
        <v>3375</v>
      </c>
      <c r="B32" s="374" t="s">
        <v>3376</v>
      </c>
      <c r="C32" s="375"/>
      <c r="D32" s="4"/>
      <c r="E32" s="4"/>
      <c r="F32" s="4"/>
      <c r="G32" s="4"/>
      <c r="H32" s="4"/>
      <c r="I32" s="4"/>
      <c r="J32" s="4"/>
      <c r="K32" s="4"/>
      <c r="L32" s="4"/>
      <c r="M32" s="4"/>
      <c r="N32" s="4"/>
      <c r="O32" s="4"/>
      <c r="P32" s="4"/>
      <c r="Q32" s="4"/>
    </row>
    <row r="33" spans="1:17" ht="72" hidden="1" customHeight="1" x14ac:dyDescent="0.25">
      <c r="A33" s="305" t="s">
        <v>3377</v>
      </c>
      <c r="B33" s="374" t="s">
        <v>3378</v>
      </c>
      <c r="C33" s="375"/>
      <c r="D33" s="4"/>
      <c r="E33" s="4"/>
      <c r="F33" s="4"/>
      <c r="G33" s="4"/>
      <c r="H33" s="4"/>
      <c r="I33" s="4"/>
      <c r="J33" s="4"/>
      <c r="K33" s="4"/>
      <c r="L33" s="4"/>
      <c r="M33" s="4"/>
      <c r="N33" s="4"/>
      <c r="O33" s="4"/>
      <c r="P33" s="4"/>
      <c r="Q33" s="4"/>
    </row>
    <row r="34" spans="1:17" ht="79.5" hidden="1" customHeight="1" x14ac:dyDescent="0.25">
      <c r="A34" s="305" t="s">
        <v>3379</v>
      </c>
      <c r="B34" s="374" t="s">
        <v>3380</v>
      </c>
      <c r="C34" s="375"/>
      <c r="D34" s="4"/>
      <c r="E34" s="4"/>
      <c r="F34" s="4"/>
      <c r="G34" s="4"/>
      <c r="H34" s="4"/>
      <c r="I34" s="4"/>
      <c r="J34" s="4"/>
      <c r="K34" s="4"/>
      <c r="L34" s="4"/>
      <c r="M34" s="4"/>
      <c r="N34" s="4"/>
      <c r="O34" s="4"/>
      <c r="P34" s="4"/>
      <c r="Q34" s="4"/>
    </row>
    <row r="35" spans="1:17" ht="70.5" hidden="1" customHeight="1" x14ac:dyDescent="0.25">
      <c r="A35" s="305" t="s">
        <v>3381</v>
      </c>
      <c r="B35" s="374" t="s">
        <v>3382</v>
      </c>
      <c r="C35" s="375"/>
      <c r="D35" s="4"/>
      <c r="E35" s="4"/>
      <c r="F35" s="4"/>
      <c r="G35" s="4"/>
      <c r="H35" s="4"/>
      <c r="I35" s="4"/>
      <c r="J35" s="4"/>
      <c r="K35" s="4"/>
      <c r="L35" s="4"/>
      <c r="M35" s="4"/>
      <c r="N35" s="4"/>
      <c r="O35" s="4"/>
      <c r="P35" s="4"/>
      <c r="Q35" s="4"/>
    </row>
    <row r="36" spans="1:17" ht="45.75" hidden="1" customHeight="1" x14ac:dyDescent="0.25">
      <c r="A36" s="305" t="s">
        <v>3383</v>
      </c>
      <c r="B36" s="374" t="s">
        <v>3384</v>
      </c>
      <c r="C36" s="375"/>
      <c r="D36" s="4"/>
      <c r="E36" s="4"/>
      <c r="F36" s="4"/>
      <c r="G36" s="4"/>
      <c r="H36" s="4"/>
      <c r="I36" s="4"/>
      <c r="J36" s="4"/>
      <c r="K36" s="4"/>
      <c r="L36" s="4"/>
      <c r="M36" s="4"/>
      <c r="N36" s="4"/>
      <c r="O36" s="4"/>
      <c r="P36" s="4"/>
      <c r="Q36" s="4"/>
    </row>
    <row r="37" spans="1:17" ht="54.75" hidden="1" customHeight="1" x14ac:dyDescent="0.25">
      <c r="A37" s="305" t="s">
        <v>3385</v>
      </c>
      <c r="B37" s="374" t="s">
        <v>3386</v>
      </c>
      <c r="C37" s="375"/>
      <c r="D37" s="4"/>
      <c r="E37" s="4"/>
      <c r="F37" s="4"/>
      <c r="G37" s="4"/>
      <c r="H37" s="4"/>
      <c r="I37" s="4"/>
      <c r="J37" s="4"/>
      <c r="K37" s="4"/>
      <c r="L37" s="4"/>
      <c r="M37" s="4"/>
      <c r="N37" s="4"/>
      <c r="O37" s="4"/>
      <c r="P37" s="4"/>
      <c r="Q37" s="4"/>
    </row>
    <row r="38" spans="1:17" ht="37.5" hidden="1" customHeight="1" x14ac:dyDescent="0.25">
      <c r="A38" s="305" t="s">
        <v>3387</v>
      </c>
      <c r="B38" s="374" t="s">
        <v>3388</v>
      </c>
      <c r="C38" s="375"/>
      <c r="D38" s="4"/>
      <c r="E38" s="4"/>
      <c r="F38" s="4"/>
      <c r="G38" s="4"/>
      <c r="H38" s="4"/>
      <c r="I38" s="4"/>
      <c r="J38" s="4"/>
      <c r="K38" s="4"/>
      <c r="L38" s="4"/>
      <c r="M38" s="4"/>
      <c r="N38" s="4"/>
      <c r="O38" s="4"/>
      <c r="P38" s="4"/>
      <c r="Q38" s="4"/>
    </row>
    <row r="39" spans="1:17" ht="61.5" hidden="1" customHeight="1" x14ac:dyDescent="0.25">
      <c r="A39" s="305" t="s">
        <v>3389</v>
      </c>
      <c r="B39" s="374" t="s">
        <v>3390</v>
      </c>
      <c r="C39" s="375"/>
      <c r="D39" s="4"/>
      <c r="E39" s="4"/>
      <c r="F39" s="4"/>
      <c r="G39" s="4"/>
      <c r="H39" s="4"/>
      <c r="I39" s="4"/>
      <c r="J39" s="4"/>
      <c r="K39" s="4"/>
      <c r="L39" s="4"/>
      <c r="M39" s="4"/>
      <c r="N39" s="4"/>
      <c r="O39" s="4"/>
      <c r="P39" s="4"/>
      <c r="Q39" s="4"/>
    </row>
    <row r="40" spans="1:17" ht="53.25" hidden="1" customHeight="1" x14ac:dyDescent="0.25">
      <c r="A40" s="305" t="s">
        <v>3391</v>
      </c>
      <c r="B40" s="374" t="s">
        <v>3392</v>
      </c>
      <c r="C40" s="375"/>
      <c r="D40" s="4"/>
      <c r="E40" s="4"/>
      <c r="F40" s="4"/>
      <c r="G40" s="4"/>
      <c r="H40" s="4"/>
      <c r="I40" s="4"/>
      <c r="J40" s="4"/>
      <c r="K40" s="4"/>
      <c r="L40" s="4"/>
      <c r="M40" s="4"/>
      <c r="N40" s="4"/>
      <c r="O40" s="4"/>
      <c r="P40" s="4"/>
      <c r="Q40" s="4"/>
    </row>
    <row r="41" spans="1:17" ht="73.5" hidden="1" customHeight="1" x14ac:dyDescent="0.25">
      <c r="A41" s="305" t="s">
        <v>3393</v>
      </c>
      <c r="B41" s="374" t="s">
        <v>3394</v>
      </c>
      <c r="C41" s="375"/>
      <c r="D41" s="4"/>
      <c r="E41" s="4"/>
      <c r="F41" s="4"/>
      <c r="G41" s="4"/>
      <c r="H41" s="4"/>
      <c r="I41" s="4"/>
      <c r="J41" s="4"/>
      <c r="K41" s="4"/>
      <c r="L41" s="4"/>
      <c r="M41" s="4"/>
      <c r="N41" s="4"/>
      <c r="O41" s="4"/>
      <c r="P41" s="4"/>
      <c r="Q41" s="4"/>
    </row>
    <row r="42" spans="1:17" ht="57.75" hidden="1" customHeight="1" x14ac:dyDescent="0.25">
      <c r="A42" s="305" t="s">
        <v>3395</v>
      </c>
      <c r="B42" s="374" t="s">
        <v>3396</v>
      </c>
      <c r="C42" s="375"/>
      <c r="D42" s="4"/>
      <c r="E42" s="4"/>
      <c r="F42" s="4"/>
      <c r="G42" s="4"/>
      <c r="H42" s="4"/>
      <c r="I42" s="4"/>
      <c r="J42" s="4"/>
      <c r="K42" s="4"/>
      <c r="L42" s="4"/>
      <c r="M42" s="4"/>
      <c r="N42" s="4"/>
      <c r="O42" s="4"/>
      <c r="P42" s="4"/>
      <c r="Q42" s="4"/>
    </row>
    <row r="43" spans="1:17" ht="84" hidden="1" customHeight="1" x14ac:dyDescent="0.25">
      <c r="A43" s="305" t="s">
        <v>3397</v>
      </c>
      <c r="B43" s="374" t="s">
        <v>3398</v>
      </c>
      <c r="C43" s="375"/>
      <c r="D43" s="4"/>
      <c r="E43" s="4"/>
      <c r="F43" s="4"/>
      <c r="G43" s="4"/>
      <c r="H43" s="4"/>
      <c r="I43" s="4"/>
      <c r="J43" s="4"/>
      <c r="K43" s="4"/>
      <c r="L43" s="4"/>
      <c r="M43" s="4"/>
      <c r="N43" s="4"/>
      <c r="O43" s="4"/>
      <c r="P43" s="4"/>
      <c r="Q43" s="4"/>
    </row>
    <row r="44" spans="1:17" ht="48" hidden="1" customHeight="1" x14ac:dyDescent="0.25">
      <c r="A44" s="305" t="s">
        <v>3399</v>
      </c>
      <c r="B44" s="374" t="s">
        <v>3400</v>
      </c>
      <c r="C44" s="375"/>
      <c r="D44" s="4"/>
      <c r="E44" s="4"/>
      <c r="F44" s="4"/>
      <c r="G44" s="4"/>
      <c r="H44" s="4"/>
      <c r="I44" s="4"/>
      <c r="J44" s="4"/>
      <c r="K44" s="4"/>
      <c r="L44" s="4"/>
      <c r="M44" s="4"/>
      <c r="N44" s="4"/>
      <c r="O44" s="4"/>
      <c r="P44" s="4"/>
      <c r="Q44" s="4"/>
    </row>
    <row r="45" spans="1:17" ht="57" hidden="1" customHeight="1" x14ac:dyDescent="0.25">
      <c r="A45" s="305" t="s">
        <v>3401</v>
      </c>
      <c r="B45" s="374" t="s">
        <v>3402</v>
      </c>
      <c r="C45" s="375"/>
      <c r="D45" s="4"/>
      <c r="E45" s="4"/>
      <c r="F45" s="4"/>
      <c r="G45" s="4"/>
      <c r="H45" s="4"/>
      <c r="I45" s="4"/>
      <c r="J45" s="4"/>
      <c r="K45" s="4"/>
      <c r="L45" s="4"/>
      <c r="M45" s="4"/>
      <c r="N45" s="4"/>
      <c r="O45" s="4"/>
      <c r="P45" s="4"/>
      <c r="Q45" s="4"/>
    </row>
    <row r="46" spans="1:17" ht="73.5" hidden="1" customHeight="1" x14ac:dyDescent="0.25">
      <c r="A46" s="305" t="s">
        <v>3403</v>
      </c>
      <c r="B46" s="379" t="s">
        <v>3404</v>
      </c>
      <c r="C46" s="375"/>
      <c r="D46" s="41"/>
      <c r="E46" s="4"/>
      <c r="F46" s="4"/>
      <c r="G46" s="4"/>
      <c r="H46" s="4"/>
      <c r="I46" s="4"/>
      <c r="J46" s="4"/>
      <c r="K46" s="4"/>
      <c r="L46" s="4"/>
      <c r="M46" s="4"/>
      <c r="N46" s="4"/>
      <c r="O46" s="4"/>
      <c r="P46" s="4"/>
      <c r="Q46" s="4"/>
    </row>
    <row r="47" spans="1:17" ht="66" hidden="1" customHeight="1" x14ac:dyDescent="0.25">
      <c r="A47" s="46" t="s">
        <v>3405</v>
      </c>
      <c r="B47" s="380" t="s">
        <v>3406</v>
      </c>
      <c r="C47" s="380"/>
      <c r="D47" s="4"/>
      <c r="E47" s="4"/>
      <c r="F47" s="4"/>
      <c r="G47" s="4"/>
      <c r="H47" s="4"/>
      <c r="I47" s="4"/>
      <c r="J47" s="4"/>
      <c r="K47" s="4"/>
      <c r="L47" s="4"/>
      <c r="M47" s="4"/>
      <c r="N47" s="4"/>
      <c r="O47" s="4"/>
      <c r="P47" s="4"/>
      <c r="Q47" s="4"/>
    </row>
    <row r="48" spans="1:17" ht="123.75" customHeight="1" x14ac:dyDescent="0.25">
      <c r="A48" s="267" t="s">
        <v>3407</v>
      </c>
      <c r="B48" s="378" t="s">
        <v>3408</v>
      </c>
      <c r="C48" s="377"/>
      <c r="D48" s="4"/>
      <c r="E48" s="4"/>
      <c r="F48" s="4"/>
      <c r="G48" s="4"/>
      <c r="H48" s="4"/>
      <c r="I48" s="4"/>
      <c r="J48" s="4"/>
      <c r="K48" s="4"/>
      <c r="L48" s="4"/>
      <c r="M48" s="4"/>
      <c r="N48" s="4"/>
      <c r="O48" s="4"/>
      <c r="P48" s="4"/>
      <c r="Q48" s="4"/>
    </row>
    <row r="49" spans="1:17" ht="34.5" customHeight="1" x14ac:dyDescent="0.25">
      <c r="A49" s="267" t="s">
        <v>3409</v>
      </c>
      <c r="B49" s="376" t="s">
        <v>3410</v>
      </c>
      <c r="C49" s="377"/>
      <c r="D49" s="4"/>
      <c r="E49" s="4"/>
      <c r="F49" s="4"/>
      <c r="G49" s="4"/>
      <c r="H49" s="4"/>
      <c r="I49" s="4"/>
      <c r="J49" s="4"/>
      <c r="K49" s="4"/>
      <c r="L49" s="4"/>
      <c r="M49" s="4"/>
      <c r="N49" s="4"/>
      <c r="O49" s="4"/>
      <c r="P49" s="4"/>
      <c r="Q49" s="4"/>
    </row>
    <row r="50" spans="1:17" ht="34.5" customHeight="1" x14ac:dyDescent="0.25">
      <c r="A50" s="267" t="s">
        <v>3411</v>
      </c>
      <c r="B50" s="376" t="s">
        <v>3412</v>
      </c>
      <c r="C50" s="377"/>
      <c r="D50" s="4"/>
      <c r="E50" s="4"/>
      <c r="F50" s="4"/>
      <c r="G50" s="4"/>
      <c r="H50" s="4"/>
      <c r="I50" s="4"/>
      <c r="J50" s="4"/>
      <c r="K50" s="4"/>
      <c r="L50" s="4"/>
      <c r="M50" s="4"/>
      <c r="N50" s="4"/>
      <c r="O50" s="4"/>
      <c r="P50" s="4"/>
      <c r="Q50" s="4"/>
    </row>
    <row r="51" spans="1:17" ht="31.5" customHeight="1" x14ac:dyDescent="0.25">
      <c r="A51" s="306" t="s">
        <v>3413</v>
      </c>
      <c r="B51" s="374" t="s">
        <v>3414</v>
      </c>
      <c r="C51" s="375"/>
      <c r="D51" s="4"/>
      <c r="E51" s="4"/>
      <c r="F51" s="4"/>
      <c r="G51" s="4"/>
      <c r="H51" s="4"/>
      <c r="I51" s="4"/>
      <c r="J51" s="4"/>
      <c r="K51" s="4"/>
      <c r="L51" s="4"/>
      <c r="M51" s="4"/>
      <c r="N51" s="4"/>
      <c r="O51" s="4"/>
      <c r="P51" s="4"/>
      <c r="Q51" s="4"/>
    </row>
    <row r="52" spans="1:17" ht="31.5" customHeight="1" x14ac:dyDescent="0.25">
      <c r="A52" s="306" t="s">
        <v>3415</v>
      </c>
      <c r="B52" s="374" t="s">
        <v>3416</v>
      </c>
      <c r="C52" s="375"/>
      <c r="D52" s="4"/>
      <c r="E52" s="4"/>
      <c r="F52" s="4"/>
      <c r="G52" s="4"/>
      <c r="H52" s="4"/>
      <c r="I52" s="4"/>
      <c r="J52" s="4"/>
      <c r="K52" s="4"/>
      <c r="L52" s="4"/>
      <c r="M52" s="4"/>
      <c r="N52" s="4"/>
      <c r="O52" s="4"/>
      <c r="P52" s="4"/>
      <c r="Q52" s="4"/>
    </row>
    <row r="53" spans="1:17" ht="31.5" customHeight="1" x14ac:dyDescent="0.25">
      <c r="A53" s="306" t="s">
        <v>3417</v>
      </c>
      <c r="B53" s="385" t="s">
        <v>3418</v>
      </c>
      <c r="C53" s="386"/>
      <c r="D53" s="4"/>
      <c r="E53" s="4"/>
      <c r="F53" s="4"/>
      <c r="G53" s="4"/>
      <c r="H53" s="4"/>
      <c r="I53" s="4"/>
      <c r="J53" s="4"/>
      <c r="K53" s="4"/>
      <c r="L53" s="4"/>
      <c r="M53" s="4"/>
      <c r="N53" s="4"/>
      <c r="O53" s="4"/>
      <c r="P53" s="4"/>
      <c r="Q53" s="4"/>
    </row>
    <row r="54" spans="1:17" ht="31.5" customHeight="1" x14ac:dyDescent="0.25">
      <c r="A54" s="306" t="s">
        <v>3419</v>
      </c>
      <c r="B54" s="385" t="s">
        <v>3420</v>
      </c>
      <c r="C54" s="386"/>
      <c r="D54" s="4"/>
      <c r="E54" s="4"/>
      <c r="F54" s="4"/>
      <c r="G54" s="4"/>
      <c r="H54" s="4"/>
      <c r="I54" s="4"/>
      <c r="J54" s="4"/>
      <c r="K54" s="4"/>
      <c r="L54" s="4"/>
      <c r="M54" s="4"/>
      <c r="N54" s="4"/>
      <c r="O54" s="4"/>
      <c r="P54" s="4"/>
      <c r="Q54" s="4"/>
    </row>
    <row r="55" spans="1:17" ht="54.6" customHeight="1" x14ac:dyDescent="0.25">
      <c r="A55" s="306" t="s">
        <v>3421</v>
      </c>
      <c r="B55" s="385" t="s">
        <v>3422</v>
      </c>
      <c r="C55" s="386"/>
      <c r="D55" s="4"/>
      <c r="E55" s="4"/>
      <c r="F55" s="4"/>
      <c r="G55" s="4"/>
      <c r="H55" s="4"/>
      <c r="I55" s="4"/>
      <c r="J55" s="4"/>
      <c r="K55" s="4"/>
      <c r="L55" s="4"/>
      <c r="M55" s="4"/>
      <c r="N55" s="4"/>
      <c r="O55" s="4"/>
      <c r="P55" s="4"/>
      <c r="Q55" s="4"/>
    </row>
    <row r="56" spans="1:17" ht="54.6" customHeight="1" x14ac:dyDescent="0.25">
      <c r="A56" s="306" t="s">
        <v>3423</v>
      </c>
      <c r="B56" s="385" t="s">
        <v>3424</v>
      </c>
      <c r="C56" s="386"/>
      <c r="D56" s="4"/>
      <c r="E56" s="4"/>
      <c r="F56" s="4"/>
      <c r="G56" s="4"/>
      <c r="H56" s="4"/>
      <c r="I56" s="4"/>
      <c r="J56" s="4"/>
      <c r="K56" s="4"/>
      <c r="L56" s="4"/>
      <c r="M56" s="4"/>
      <c r="N56" s="4"/>
      <c r="O56" s="4"/>
      <c r="P56" s="4"/>
      <c r="Q56" s="4"/>
    </row>
    <row r="57" spans="1:17" ht="54" customHeight="1" x14ac:dyDescent="0.25">
      <c r="A57" s="306" t="s">
        <v>3425</v>
      </c>
      <c r="B57" s="385" t="s">
        <v>3426</v>
      </c>
      <c r="C57" s="386"/>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35038</v>
      </c>
      <c r="H6" s="19" t="s">
        <v>26</v>
      </c>
      <c r="I6" s="20" t="s">
        <v>27</v>
      </c>
      <c r="J6" s="4"/>
      <c r="L6" s="4"/>
      <c r="M6" s="4"/>
      <c r="N6" s="4"/>
      <c r="O6" s="4"/>
      <c r="P6" s="4"/>
      <c r="Q6" s="4"/>
      <c r="R6" s="4"/>
      <c r="S6" s="4"/>
      <c r="T6" s="4"/>
      <c r="U6" s="4"/>
      <c r="V6" s="4"/>
      <c r="W6" s="4"/>
      <c r="X6" s="4"/>
    </row>
    <row r="7" spans="1:24" ht="15" customHeight="1" x14ac:dyDescent="0.25">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2" x14ac:dyDescent="0.25">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6" t="s">
        <v>29</v>
      </c>
      <c r="B16" s="322" t="str">
        <f>'PR-RAS'!B6</f>
        <v xml:space="preserve">PRIHODI POSLOVANJA (šifre 61+62+63+64+65+66+67+68) </v>
      </c>
      <c r="C16" s="318"/>
      <c r="D16" s="318"/>
      <c r="E16" s="318"/>
      <c r="F16" s="319"/>
      <c r="G16" s="34" t="str">
        <f>'PR-RAS'!C6</f>
        <v>6</v>
      </c>
      <c r="H16" s="170">
        <f>'PR-RAS'!D6</f>
        <v>2763020.96</v>
      </c>
      <c r="I16" s="170">
        <f>'PR-RAS'!E6</f>
        <v>3110762.8399999994</v>
      </c>
      <c r="J16" s="4"/>
      <c r="K16" s="4"/>
      <c r="L16" s="4"/>
      <c r="M16" s="4"/>
      <c r="N16" s="4"/>
      <c r="O16" s="4"/>
      <c r="P16" s="4"/>
      <c r="Q16" s="4"/>
      <c r="R16" s="4"/>
      <c r="S16" s="4"/>
      <c r="T16" s="4"/>
      <c r="U16" s="4"/>
      <c r="V16" s="4"/>
      <c r="W16" s="4"/>
      <c r="X16" s="4"/>
    </row>
    <row r="17" spans="1:24" ht="12.75" customHeight="1" x14ac:dyDescent="0.25">
      <c r="A17" s="327"/>
      <c r="B17" s="311" t="str">
        <f>'PR-RAS'!B151</f>
        <v xml:space="preserve">RASHODI POSLOVANJA (šifre 31+32+34+35+36+37+38) </v>
      </c>
      <c r="C17" s="312"/>
      <c r="D17" s="312"/>
      <c r="E17" s="312"/>
      <c r="F17" s="313"/>
      <c r="G17" s="35" t="str">
        <f>'PR-RAS'!C151</f>
        <v>3</v>
      </c>
      <c r="H17" s="170">
        <f>'PR-RAS'!D151</f>
        <v>2557107.9900000002</v>
      </c>
      <c r="I17" s="170">
        <f>'PR-RAS'!E151</f>
        <v>3055369.18</v>
      </c>
      <c r="J17" s="4"/>
      <c r="K17" s="4"/>
      <c r="L17" s="4"/>
      <c r="M17" s="4"/>
      <c r="N17" s="4"/>
      <c r="O17" s="4"/>
      <c r="P17" s="4"/>
      <c r="Q17" s="4"/>
      <c r="R17" s="4"/>
      <c r="S17" s="4"/>
      <c r="T17" s="4"/>
      <c r="U17" s="4"/>
      <c r="V17" s="4"/>
      <c r="W17" s="4"/>
      <c r="X17" s="4"/>
    </row>
    <row r="18" spans="1:24" ht="12.75" customHeight="1" x14ac:dyDescent="0.25">
      <c r="A18" s="327"/>
      <c r="B18" s="311" t="str">
        <f>'PR-RAS'!B645</f>
        <v>Višak prihoda i primitaka raspoloživ u sljedećem razdoblju (šifre X005 + '9221-9222' - Y005 - '9222-9221')</v>
      </c>
      <c r="C18" s="312"/>
      <c r="D18" s="312"/>
      <c r="E18" s="312"/>
      <c r="F18" s="313"/>
      <c r="G18" s="35" t="str">
        <f>'PR-RAS'!C645</f>
        <v>X006</v>
      </c>
      <c r="H18" s="170">
        <f>'PR-RAS'!D645</f>
        <v>244062.91999999931</v>
      </c>
      <c r="I18" s="170">
        <f>'PR-RAS'!E645</f>
        <v>454680.38999999897</v>
      </c>
      <c r="J18" s="4"/>
      <c r="K18" s="4"/>
      <c r="L18" s="4"/>
      <c r="M18" s="4"/>
      <c r="N18" s="4"/>
      <c r="O18" s="4"/>
      <c r="P18" s="4"/>
      <c r="Q18" s="4"/>
      <c r="R18" s="4"/>
      <c r="S18" s="4"/>
      <c r="T18" s="4"/>
      <c r="U18" s="4"/>
      <c r="V18" s="4"/>
      <c r="W18" s="4"/>
      <c r="X18" s="4"/>
    </row>
    <row r="19" spans="1:24" ht="12.75" customHeight="1" x14ac:dyDescent="0.25">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6" t="s">
        <v>32</v>
      </c>
      <c r="B20" s="322" t="str">
        <f>BILANCA!B7</f>
        <v>Nefinancijska imovina (šifre 01+02+03+04+05+06)</v>
      </c>
      <c r="C20" s="318"/>
      <c r="D20" s="318"/>
      <c r="E20" s="318"/>
      <c r="F20" s="319"/>
      <c r="G20" s="157" t="str">
        <f>BILANCA!C7</f>
        <v>B002</v>
      </c>
      <c r="H20" s="172">
        <f>BILANCA!D7</f>
        <v>7669718.8400000008</v>
      </c>
      <c r="I20" s="173">
        <f>BILANCA!E7</f>
        <v>8121535.8100000005</v>
      </c>
      <c r="J20" s="4"/>
      <c r="K20" s="4"/>
      <c r="L20" s="4"/>
      <c r="M20" s="4"/>
      <c r="N20" s="4"/>
      <c r="O20" s="4"/>
      <c r="P20" s="4"/>
      <c r="Q20" s="4"/>
      <c r="R20" s="4"/>
      <c r="S20" s="4"/>
      <c r="T20" s="4"/>
      <c r="U20" s="4"/>
      <c r="V20" s="4"/>
      <c r="W20" s="4"/>
      <c r="X20" s="4"/>
    </row>
    <row r="21" spans="1:24" ht="12.75" customHeight="1" x14ac:dyDescent="0.25">
      <c r="A21" s="327"/>
      <c r="B21" s="311" t="str">
        <f>BILANCA!B68</f>
        <v>Financijska imovina (šifre 11+12+13+14+15+16+17+19)</v>
      </c>
      <c r="C21" s="312"/>
      <c r="D21" s="312"/>
      <c r="E21" s="312"/>
      <c r="F21" s="313"/>
      <c r="G21" s="158" t="str">
        <f>BILANCA!C68</f>
        <v>1</v>
      </c>
      <c r="H21" s="174">
        <f>BILANCA!D68</f>
        <v>1465991.7499999998</v>
      </c>
      <c r="I21" s="175">
        <f>BILANCA!E68</f>
        <v>1536744.9399999997</v>
      </c>
      <c r="J21" s="4"/>
      <c r="K21" s="4"/>
      <c r="L21" s="4"/>
      <c r="M21" s="4"/>
      <c r="N21" s="4"/>
      <c r="O21" s="4"/>
      <c r="P21" s="4"/>
      <c r="Q21" s="4"/>
      <c r="R21" s="4"/>
      <c r="S21" s="4"/>
      <c r="T21" s="4"/>
      <c r="U21" s="4"/>
      <c r="V21" s="4"/>
      <c r="W21" s="4"/>
      <c r="X21" s="4"/>
    </row>
    <row r="22" spans="1:24" ht="12.75" customHeight="1" x14ac:dyDescent="0.25">
      <c r="A22" s="327"/>
      <c r="B22" s="311" t="str">
        <f>BILANCA!B176</f>
        <v xml:space="preserve">Obveze (šifre 23+24+25+26+29) </v>
      </c>
      <c r="C22" s="312"/>
      <c r="D22" s="312"/>
      <c r="E22" s="312"/>
      <c r="F22" s="313"/>
      <c r="G22" s="158" t="str">
        <f>BILANCA!C176</f>
        <v>2</v>
      </c>
      <c r="H22" s="174">
        <f>BILANCA!D176</f>
        <v>300875.32</v>
      </c>
      <c r="I22" s="175">
        <f>BILANCA!E176</f>
        <v>263052.98000000004</v>
      </c>
      <c r="J22" s="4"/>
      <c r="K22" s="4"/>
      <c r="L22" s="4"/>
      <c r="M22" s="4"/>
      <c r="N22" s="4"/>
      <c r="O22" s="4"/>
      <c r="P22" s="4"/>
      <c r="Q22" s="4"/>
      <c r="R22" s="4"/>
      <c r="S22" s="4"/>
      <c r="T22" s="4"/>
      <c r="U22" s="4"/>
      <c r="V22" s="4"/>
      <c r="W22" s="4"/>
      <c r="X22" s="4"/>
    </row>
    <row r="23" spans="1:24" ht="12.75" customHeight="1" x14ac:dyDescent="0.25">
      <c r="A23" s="328"/>
      <c r="B23" s="314" t="str">
        <f>BILANCA!B237</f>
        <v>Vlastiti izvori (šifre 91 + 922 - 93 + 96 do 98)</v>
      </c>
      <c r="C23" s="315"/>
      <c r="D23" s="315"/>
      <c r="E23" s="315"/>
      <c r="F23" s="316"/>
      <c r="G23" s="159" t="str">
        <f>BILANCA!C237</f>
        <v>9</v>
      </c>
      <c r="H23" s="176">
        <f>BILANCA!D237</f>
        <v>8834835.2699999996</v>
      </c>
      <c r="I23" s="177">
        <f>BILANCA!E237</f>
        <v>9395227.7699999996</v>
      </c>
      <c r="J23" s="4"/>
      <c r="K23" s="4"/>
      <c r="L23" s="4"/>
      <c r="M23" s="4"/>
      <c r="N23" s="4"/>
      <c r="O23" s="4"/>
      <c r="P23" s="4"/>
      <c r="Q23" s="4"/>
      <c r="R23" s="4"/>
      <c r="S23" s="4"/>
      <c r="T23" s="4"/>
      <c r="U23" s="4"/>
      <c r="V23" s="4"/>
      <c r="W23" s="4"/>
      <c r="X23" s="4"/>
    </row>
    <row r="24" spans="1:24" ht="12.75" customHeight="1" x14ac:dyDescent="0.25">
      <c r="A24" s="326" t="s">
        <v>45</v>
      </c>
      <c r="B24" s="322" t="str">
        <f>'RAS-funkcijski'!B5</f>
        <v>Opće javne usluge (šifre 011+012+013+014 do 018)</v>
      </c>
      <c r="C24" s="318"/>
      <c r="D24" s="318"/>
      <c r="E24" s="318"/>
      <c r="F24" s="319"/>
      <c r="G24" s="157" t="str">
        <f>'RAS-funkcijski'!C5</f>
        <v>01</v>
      </c>
      <c r="H24" s="172">
        <f>'RAS-funkcijski'!D5</f>
        <v>503680.69999999995</v>
      </c>
      <c r="I24" s="173">
        <f>'RAS-funkcijski'!E5</f>
        <v>724032.34000000008</v>
      </c>
      <c r="J24" s="4"/>
      <c r="K24" s="4"/>
      <c r="L24" s="4"/>
      <c r="M24" s="4"/>
      <c r="N24" s="4"/>
      <c r="O24" s="4"/>
      <c r="P24" s="4"/>
      <c r="Q24" s="4"/>
      <c r="R24" s="4"/>
      <c r="S24" s="4"/>
      <c r="T24" s="4"/>
      <c r="U24" s="4"/>
      <c r="V24" s="4"/>
      <c r="W24" s="4"/>
      <c r="X24" s="4"/>
    </row>
    <row r="25" spans="1:24" ht="12.75" customHeight="1" x14ac:dyDescent="0.25">
      <c r="A25" s="327"/>
      <c r="B25" s="311" t="str">
        <f>'RAS-funkcijski'!B35</f>
        <v>Ekonomski poslovi (šifre 041+042+043+044+045+046+047+048+049)</v>
      </c>
      <c r="C25" s="312"/>
      <c r="D25" s="312"/>
      <c r="E25" s="312"/>
      <c r="F25" s="313"/>
      <c r="G25" s="158" t="str">
        <f>'RAS-funkcijski'!C35</f>
        <v>04</v>
      </c>
      <c r="H25" s="174">
        <f>'RAS-funkcijski'!D35</f>
        <v>111642.38</v>
      </c>
      <c r="I25" s="175">
        <f>'RAS-funkcijski'!E35</f>
        <v>239091.75</v>
      </c>
      <c r="J25" s="4"/>
      <c r="K25" s="4"/>
      <c r="L25" s="4"/>
      <c r="M25" s="4"/>
      <c r="N25" s="4"/>
      <c r="O25" s="4"/>
      <c r="P25" s="4"/>
      <c r="Q25" s="4"/>
      <c r="R25" s="4"/>
      <c r="S25" s="4"/>
      <c r="T25" s="4"/>
      <c r="U25" s="4"/>
      <c r="V25" s="4"/>
      <c r="W25" s="4"/>
      <c r="X25" s="4"/>
    </row>
    <row r="26" spans="1:24" ht="12.75" customHeight="1" x14ac:dyDescent="0.25">
      <c r="A26" s="327"/>
      <c r="B26" s="311" t="str">
        <f>'RAS-funkcijski'!B88</f>
        <v>Rashodi vezani za stanovanje i kom. pogodnosti koji nisu drugdje svrstani</v>
      </c>
      <c r="C26" s="312"/>
      <c r="D26" s="312"/>
      <c r="E26" s="312"/>
      <c r="F26" s="313"/>
      <c r="G26" s="158" t="str">
        <f>'RAS-funkcijski'!C88</f>
        <v>066</v>
      </c>
      <c r="H26" s="174">
        <f>'RAS-funkcijski'!D88</f>
        <v>130213.61</v>
      </c>
      <c r="I26" s="175">
        <f>'RAS-funkcijski'!E88</f>
        <v>18375</v>
      </c>
      <c r="J26" s="4"/>
      <c r="K26" s="4"/>
      <c r="L26" s="4"/>
      <c r="M26" s="4"/>
      <c r="N26" s="4"/>
      <c r="O26" s="4"/>
      <c r="P26" s="4"/>
      <c r="Q26" s="4"/>
      <c r="R26" s="4"/>
      <c r="S26" s="4"/>
      <c r="T26" s="4"/>
      <c r="U26" s="4"/>
      <c r="V26" s="4"/>
      <c r="W26" s="4"/>
      <c r="X26" s="4"/>
    </row>
    <row r="27" spans="1:24" ht="12.75" customHeight="1" x14ac:dyDescent="0.25">
      <c r="A27" s="327"/>
      <c r="B27" s="311" t="str">
        <f>'RAS-funkcijski'!B114</f>
        <v>Obrazovanje (šifre 091+092+093+094+095+096+097+098)</v>
      </c>
      <c r="C27" s="312"/>
      <c r="D27" s="312"/>
      <c r="E27" s="312"/>
      <c r="F27" s="313"/>
      <c r="G27" s="158" t="str">
        <f>'RAS-funkcijski'!C114</f>
        <v>09</v>
      </c>
      <c r="H27" s="174">
        <f>'RAS-funkcijski'!D114</f>
        <v>115609.60999999999</v>
      </c>
      <c r="I27" s="175">
        <f>'RAS-funkcijski'!E114</f>
        <v>121197.17</v>
      </c>
      <c r="J27" s="4"/>
      <c r="K27" s="4"/>
      <c r="L27" s="4"/>
      <c r="M27" s="4"/>
      <c r="N27" s="4"/>
      <c r="O27" s="4"/>
      <c r="P27" s="4"/>
      <c r="Q27" s="4"/>
      <c r="R27" s="4"/>
      <c r="S27" s="4"/>
      <c r="T27" s="4"/>
      <c r="U27" s="4"/>
      <c r="V27" s="4"/>
      <c r="W27" s="4"/>
      <c r="X27" s="4"/>
    </row>
    <row r="28" spans="1:24" ht="12.75" customHeight="1" x14ac:dyDescent="0.25">
      <c r="A28" s="328"/>
      <c r="B28" s="314" t="str">
        <f>'RAS-funkcijski'!B141</f>
        <v>Kontrolni zbroj (šifre 01+02+03+04+05+06+07+08+09+10)</v>
      </c>
      <c r="C28" s="315"/>
      <c r="D28" s="315"/>
      <c r="E28" s="315"/>
      <c r="F28" s="316"/>
      <c r="G28" s="159" t="str">
        <f>'RAS-funkcijski'!C141</f>
        <v>R1</v>
      </c>
      <c r="H28" s="178">
        <f>'RAS-funkcijski'!D141</f>
        <v>3389305.93</v>
      </c>
      <c r="I28" s="179">
        <f>'RAS-funkcijski'!E141</f>
        <v>3504281.25</v>
      </c>
      <c r="J28" s="4"/>
      <c r="K28" s="4"/>
      <c r="L28" s="4"/>
      <c r="M28" s="4"/>
      <c r="N28" s="4"/>
      <c r="O28" s="4"/>
      <c r="P28" s="4"/>
      <c r="Q28" s="4"/>
      <c r="R28" s="4"/>
      <c r="S28" s="4"/>
      <c r="T28" s="4"/>
      <c r="U28" s="4"/>
      <c r="V28" s="4"/>
      <c r="W28" s="4"/>
      <c r="X28" s="4"/>
    </row>
    <row r="29" spans="1:24" ht="12.75" customHeight="1" x14ac:dyDescent="0.25">
      <c r="A29" s="326" t="s">
        <v>36</v>
      </c>
      <c r="B29" s="317" t="str">
        <f>'P-VRIO'!B5</f>
        <v>Promjene u vrijednosti i obujmu imovine (šifre 91511+91512)</v>
      </c>
      <c r="C29" s="318"/>
      <c r="D29" s="318"/>
      <c r="E29" s="318"/>
      <c r="F29" s="319"/>
      <c r="G29" s="157" t="str">
        <f>'P-VRIO'!C5</f>
        <v>9151</v>
      </c>
      <c r="H29" s="172">
        <f>'P-VRIO'!D5</f>
        <v>0</v>
      </c>
      <c r="I29" s="173">
        <f>'P-VRIO'!E5</f>
        <v>183957.63</v>
      </c>
      <c r="J29" s="4"/>
      <c r="K29" s="4"/>
      <c r="L29" s="4"/>
      <c r="M29" s="4"/>
      <c r="N29" s="4"/>
      <c r="O29" s="4"/>
      <c r="P29" s="4"/>
      <c r="Q29" s="4"/>
      <c r="R29" s="4"/>
      <c r="S29" s="4"/>
      <c r="T29" s="4"/>
      <c r="U29" s="4"/>
      <c r="V29" s="4"/>
      <c r="W29" s="4"/>
      <c r="X29" s="4"/>
    </row>
    <row r="30" spans="1:24" ht="12.75" customHeight="1" x14ac:dyDescent="0.25">
      <c r="A30" s="327"/>
      <c r="B30" s="320" t="str">
        <f>'P-VRIO'!B22</f>
        <v>Promjene u obujmu imovine (šifre P016+P023)</v>
      </c>
      <c r="C30" s="312"/>
      <c r="D30" s="312"/>
      <c r="E30" s="312"/>
      <c r="F30" s="313"/>
      <c r="G30" s="158" t="str">
        <f>'P-VRIO'!C22</f>
        <v>91512</v>
      </c>
      <c r="H30" s="174">
        <f>'P-VRIO'!D22</f>
        <v>0</v>
      </c>
      <c r="I30" s="175">
        <f>'P-VRIO'!E22</f>
        <v>183957.63</v>
      </c>
      <c r="J30" s="4"/>
      <c r="K30" s="4"/>
      <c r="L30" s="4"/>
      <c r="M30" s="4"/>
      <c r="N30" s="4"/>
      <c r="O30" s="4"/>
      <c r="P30" s="4"/>
      <c r="Q30" s="4"/>
      <c r="R30" s="4"/>
      <c r="S30" s="4"/>
      <c r="T30" s="4"/>
      <c r="U30" s="4"/>
      <c r="V30" s="4"/>
      <c r="W30" s="4"/>
      <c r="X30" s="4"/>
    </row>
    <row r="31" spans="1:24" ht="12.75" customHeight="1" x14ac:dyDescent="0.25">
      <c r="A31" s="327"/>
      <c r="B31" s="320" t="str">
        <f>'P-VRIO'!B38</f>
        <v>Promjene u vrijednosti (revalorizacija) i obujmu obveza (šifre 91521+91522)</v>
      </c>
      <c r="C31" s="312"/>
      <c r="D31" s="312"/>
      <c r="E31" s="312"/>
      <c r="F31" s="313"/>
      <c r="G31" s="158" t="str">
        <f>'P-VRIO'!C38</f>
        <v>9152</v>
      </c>
      <c r="H31" s="174">
        <f>'P-VRIO'!D38</f>
        <v>157.6</v>
      </c>
      <c r="I31" s="175">
        <f>'P-VRIO'!E38</f>
        <v>0</v>
      </c>
      <c r="J31" s="4"/>
      <c r="K31" s="4"/>
      <c r="L31" s="4"/>
      <c r="M31" s="4"/>
      <c r="N31" s="4"/>
      <c r="O31" s="4"/>
      <c r="P31" s="4"/>
      <c r="Q31" s="4"/>
      <c r="R31" s="4"/>
      <c r="S31" s="4"/>
      <c r="T31" s="4"/>
      <c r="U31" s="4"/>
      <c r="V31" s="4"/>
      <c r="W31" s="4"/>
      <c r="X31" s="4"/>
    </row>
    <row r="32" spans="1:24" ht="12.75" customHeight="1" x14ac:dyDescent="0.25">
      <c r="A32" s="328"/>
      <c r="B32" s="321" t="str">
        <f>'P-VRIO'!B44</f>
        <v>Promjene u obujmu obveza (šifre P035 do P038)</v>
      </c>
      <c r="C32" s="315"/>
      <c r="D32" s="315"/>
      <c r="E32" s="315"/>
      <c r="F32" s="316"/>
      <c r="G32" s="159" t="str">
        <f>'P-VRIO'!C44</f>
        <v>91522</v>
      </c>
      <c r="H32" s="178">
        <f>'P-VRIO'!D44</f>
        <v>157.6</v>
      </c>
      <c r="I32" s="179">
        <f>'P-VRIO'!E44</f>
        <v>0</v>
      </c>
      <c r="J32" s="4"/>
      <c r="K32" s="4"/>
      <c r="L32" s="4"/>
      <c r="M32" s="4"/>
      <c r="N32" s="4"/>
      <c r="O32" s="4"/>
      <c r="P32" s="4"/>
      <c r="Q32" s="4"/>
      <c r="R32" s="4"/>
      <c r="S32" s="4"/>
      <c r="T32" s="4"/>
      <c r="U32" s="4"/>
      <c r="V32" s="4"/>
      <c r="W32" s="4"/>
      <c r="X32" s="4"/>
    </row>
    <row r="33" spans="1:24" ht="12.75" customHeight="1" x14ac:dyDescent="0.25">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290685.11</v>
      </c>
      <c r="J33" s="4"/>
      <c r="K33" s="4"/>
      <c r="L33" s="4"/>
      <c r="M33" s="4"/>
      <c r="N33" s="4"/>
      <c r="O33" s="4"/>
      <c r="P33" s="4"/>
      <c r="Q33" s="4"/>
      <c r="R33" s="4"/>
      <c r="S33" s="4"/>
      <c r="T33" s="4"/>
      <c r="U33" s="4"/>
      <c r="V33" s="4"/>
      <c r="W33" s="4"/>
      <c r="X33" s="4"/>
    </row>
    <row r="34" spans="1:24" ht="12.75" customHeight="1" x14ac:dyDescent="0.25">
      <c r="A34" s="327"/>
      <c r="B34" s="311" t="str">
        <f>OBVEZE!B42</f>
        <v>Stanje obveza na kraju izvještajnog razdoblja (šifre V001+V002-V004) i (šifre V007+V009)</v>
      </c>
      <c r="C34" s="312"/>
      <c r="D34" s="312"/>
      <c r="E34" s="312"/>
      <c r="F34" s="313"/>
      <c r="G34" s="158" t="str">
        <f>OBVEZE!C42</f>
        <v>V006</v>
      </c>
      <c r="H34" s="174" t="s">
        <v>46</v>
      </c>
      <c r="I34" s="175">
        <f>OBVEZE!D42</f>
        <v>254653.99000000022</v>
      </c>
      <c r="J34" s="4"/>
      <c r="K34" s="4"/>
      <c r="L34" s="4"/>
      <c r="M34" s="4"/>
      <c r="N34" s="4"/>
      <c r="O34" s="4"/>
      <c r="P34" s="4"/>
      <c r="Q34" s="4"/>
      <c r="R34" s="4"/>
      <c r="S34" s="4"/>
      <c r="T34" s="4"/>
      <c r="U34" s="4"/>
      <c r="V34" s="4"/>
      <c r="W34" s="4"/>
      <c r="X34" s="4"/>
    </row>
    <row r="35" spans="1:24" ht="12.75" customHeight="1" x14ac:dyDescent="0.25">
      <c r="A35" s="327"/>
      <c r="B35" s="311" t="str">
        <f>OBVEZE!B43</f>
        <v>Stanje dospjelih obveza na kraju izvještajnog razdoblja (šifre V008+D23+D24 + 'D dio 25,26')</v>
      </c>
      <c r="C35" s="312"/>
      <c r="D35" s="312"/>
      <c r="E35" s="312"/>
      <c r="F35" s="313"/>
      <c r="G35" s="158" t="str">
        <f>OBVEZE!C43</f>
        <v>V007</v>
      </c>
      <c r="H35" s="174" t="s">
        <v>46</v>
      </c>
      <c r="I35" s="175">
        <f>OBVEZE!D43</f>
        <v>47848.6</v>
      </c>
      <c r="J35" s="4"/>
      <c r="K35" s="4"/>
      <c r="L35" s="4"/>
      <c r="M35" s="4"/>
      <c r="N35" s="4"/>
      <c r="O35" s="4"/>
      <c r="P35" s="4"/>
      <c r="Q35" s="4"/>
      <c r="R35" s="4"/>
      <c r="S35" s="4"/>
      <c r="T35" s="4"/>
      <c r="U35" s="4"/>
      <c r="V35" s="4"/>
      <c r="W35" s="4"/>
      <c r="X35" s="4"/>
    </row>
    <row r="36" spans="1:24" ht="12.75" customHeight="1" x14ac:dyDescent="0.25">
      <c r="A36" s="328"/>
      <c r="B36" s="314" t="str">
        <f>OBVEZE!B101</f>
        <v>Stanje nedospjelih obveza na kraju izvještajnog razdoblja (šifre V010 + ND23 + ND24 + 'ND dio 25,26')</v>
      </c>
      <c r="C36" s="315"/>
      <c r="D36" s="315"/>
      <c r="E36" s="315"/>
      <c r="F36" s="316"/>
      <c r="G36" s="159" t="str">
        <f>OBVEZE!C101</f>
        <v>V009</v>
      </c>
      <c r="H36" s="178" t="s">
        <v>46</v>
      </c>
      <c r="I36" s="179">
        <f>OBVEZE!D101</f>
        <v>206805.39</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28" zoomScaleNormal="100" workbookViewId="0">
      <selection activeCell="E645" sqref="E645"/>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2763020.96</v>
      </c>
      <c r="E6" s="51">
        <f>E7+E44+E50+E82+E106+E124+E133+E139</f>
        <v>3110762.8399999994</v>
      </c>
      <c r="F6" s="52">
        <f t="shared" ref="F6:F131" si="0">IF(D6&lt;&gt;0,IF(E6/D6&gt;=100,"&gt;&gt;100",E6/D6*100),"-")</f>
        <v>112.58556793575679</v>
      </c>
    </row>
    <row r="7" spans="1:25" ht="12.75" customHeight="1" x14ac:dyDescent="0.2">
      <c r="A7" s="53">
        <v>61</v>
      </c>
      <c r="B7" s="294" t="s">
        <v>60</v>
      </c>
      <c r="C7" s="50" t="s">
        <v>61</v>
      </c>
      <c r="D7" s="51">
        <f t="shared" ref="D7:E7" si="1">D8+D17+D23+D29+D37+D40</f>
        <v>1423959.9299999997</v>
      </c>
      <c r="E7" s="51">
        <f t="shared" si="1"/>
        <v>1807745.8599999999</v>
      </c>
      <c r="F7" s="52">
        <f t="shared" si="0"/>
        <v>126.95201753324619</v>
      </c>
    </row>
    <row r="8" spans="1:25" ht="12.75" customHeight="1" x14ac:dyDescent="0.2">
      <c r="A8" s="53">
        <v>611</v>
      </c>
      <c r="B8" s="85" t="s">
        <v>62</v>
      </c>
      <c r="C8" s="50" t="s">
        <v>63</v>
      </c>
      <c r="D8" s="51">
        <f t="shared" ref="D8:E8" si="2">SUM(D9:D14)-D15-D16</f>
        <v>943578.80999999982</v>
      </c>
      <c r="E8" s="51">
        <f t="shared" si="2"/>
        <v>1163718.6099999999</v>
      </c>
      <c r="F8" s="52">
        <f t="shared" si="0"/>
        <v>123.33030348572581</v>
      </c>
    </row>
    <row r="9" spans="1:25" ht="12.75" customHeight="1" x14ac:dyDescent="0.2">
      <c r="A9" s="53">
        <v>6111</v>
      </c>
      <c r="B9" s="85" t="s">
        <v>64</v>
      </c>
      <c r="C9" s="50" t="s">
        <v>65</v>
      </c>
      <c r="D9" s="242">
        <v>874257.39</v>
      </c>
      <c r="E9" s="242">
        <v>1083994.74</v>
      </c>
      <c r="F9" s="52">
        <f t="shared" si="0"/>
        <v>123.9903433930367</v>
      </c>
    </row>
    <row r="10" spans="1:25" ht="12.75" customHeight="1" x14ac:dyDescent="0.2">
      <c r="A10" s="53">
        <v>6112</v>
      </c>
      <c r="B10" s="85" t="s">
        <v>66</v>
      </c>
      <c r="C10" s="50" t="s">
        <v>67</v>
      </c>
      <c r="D10" s="242">
        <v>67369.570000000007</v>
      </c>
      <c r="E10" s="242">
        <v>96123.47</v>
      </c>
      <c r="F10" s="52">
        <f t="shared" si="0"/>
        <v>142.68084240407055</v>
      </c>
    </row>
    <row r="11" spans="1:25" ht="12.75" customHeight="1" x14ac:dyDescent="0.2">
      <c r="A11" s="53">
        <v>6113</v>
      </c>
      <c r="B11" s="85" t="s">
        <v>68</v>
      </c>
      <c r="C11" s="50" t="s">
        <v>69</v>
      </c>
      <c r="D11" s="242">
        <v>62712.47</v>
      </c>
      <c r="E11" s="242">
        <v>87538.53</v>
      </c>
      <c r="F11" s="52">
        <f t="shared" si="0"/>
        <v>139.58711879790414</v>
      </c>
    </row>
    <row r="12" spans="1:25" ht="12.75" customHeight="1" x14ac:dyDescent="0.2">
      <c r="A12" s="53">
        <v>6114</v>
      </c>
      <c r="B12" s="85" t="s">
        <v>70</v>
      </c>
      <c r="C12" s="50" t="s">
        <v>71</v>
      </c>
      <c r="D12" s="242">
        <v>29114.32</v>
      </c>
      <c r="E12" s="242">
        <v>41754.97</v>
      </c>
      <c r="F12" s="52">
        <f t="shared" si="0"/>
        <v>143.41729430740614</v>
      </c>
    </row>
    <row r="13" spans="1:25" ht="12.75" customHeight="1" x14ac:dyDescent="0.2">
      <c r="A13" s="53">
        <v>6115</v>
      </c>
      <c r="B13" s="85" t="s">
        <v>72</v>
      </c>
      <c r="C13" s="50" t="s">
        <v>73</v>
      </c>
      <c r="D13" s="242">
        <v>64225.26</v>
      </c>
      <c r="E13" s="242">
        <v>58787.73</v>
      </c>
      <c r="F13" s="52">
        <f t="shared" si="0"/>
        <v>91.533658252220391</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154100.20000000001</v>
      </c>
      <c r="E15" s="242">
        <v>204480.83</v>
      </c>
      <c r="F15" s="52">
        <f t="shared" si="0"/>
        <v>132.69342285084639</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468727.85</v>
      </c>
      <c r="E23" s="51">
        <f t="shared" si="4"/>
        <v>626188.90999999992</v>
      </c>
      <c r="F23" s="52">
        <f t="shared" si="0"/>
        <v>133.59328019446676</v>
      </c>
    </row>
    <row r="24" spans="1:6" ht="12.75" customHeight="1" x14ac:dyDescent="0.2">
      <c r="A24" s="53">
        <v>6131</v>
      </c>
      <c r="B24" s="85" t="s">
        <v>94</v>
      </c>
      <c r="C24" s="50" t="s">
        <v>95</v>
      </c>
      <c r="D24" s="242">
        <v>111610.4</v>
      </c>
      <c r="E24" s="242">
        <v>292478.56</v>
      </c>
      <c r="F24" s="52">
        <f t="shared" si="0"/>
        <v>262.05314200110388</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357117.45</v>
      </c>
      <c r="E27" s="242">
        <v>333710.34999999998</v>
      </c>
      <c r="F27" s="52">
        <f t="shared" si="0"/>
        <v>93.44554571612224</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11653.27</v>
      </c>
      <c r="E29" s="51">
        <f t="shared" si="5"/>
        <v>17838.34</v>
      </c>
      <c r="F29" s="52">
        <f t="shared" si="0"/>
        <v>153.07583193386921</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11653.27</v>
      </c>
      <c r="E31" s="242">
        <v>17838.34</v>
      </c>
      <c r="F31" s="52">
        <f t="shared" si="0"/>
        <v>153.07583193386921</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621978.42000000004</v>
      </c>
      <c r="E50" s="51">
        <f>E51+E54+E59+E62+E65+E68+E71+E74+E77</f>
        <v>612424</v>
      </c>
      <c r="F50" s="52">
        <f t="shared" si="0"/>
        <v>98.463866318706039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545276.56000000006</v>
      </c>
      <c r="E59" s="51">
        <f t="shared" si="12"/>
        <v>505927.93000000005</v>
      </c>
      <c r="F59" s="52">
        <f t="shared" si="0"/>
        <v>92.783729782919693</v>
      </c>
    </row>
    <row r="60" spans="1:6" ht="12" x14ac:dyDescent="0.2">
      <c r="A60" s="53">
        <v>6331</v>
      </c>
      <c r="B60" s="86" t="s">
        <v>166</v>
      </c>
      <c r="C60" s="50" t="s">
        <v>167</v>
      </c>
      <c r="D60" s="242">
        <v>479576.56</v>
      </c>
      <c r="E60" s="242">
        <v>467531.27</v>
      </c>
      <c r="F60" s="52">
        <f t="shared" si="0"/>
        <v>97.488348888444435</v>
      </c>
    </row>
    <row r="61" spans="1:6" ht="12" x14ac:dyDescent="0.2">
      <c r="A61" s="53">
        <v>6332</v>
      </c>
      <c r="B61" s="86" t="s">
        <v>168</v>
      </c>
      <c r="C61" s="50" t="s">
        <v>169</v>
      </c>
      <c r="D61" s="242">
        <v>65700</v>
      </c>
      <c r="E61" s="242">
        <v>38396.660000000003</v>
      </c>
      <c r="F61" s="52">
        <f t="shared" si="0"/>
        <v>58.442404870624053</v>
      </c>
    </row>
    <row r="62" spans="1:6" ht="12.75" customHeight="1" x14ac:dyDescent="0.2">
      <c r="A62" s="53">
        <v>634</v>
      </c>
      <c r="B62" s="85" t="s">
        <v>170</v>
      </c>
      <c r="C62" s="50" t="s">
        <v>171</v>
      </c>
      <c r="D62" s="51">
        <f t="shared" ref="D62:E62" si="13">SUM(D63:D64)</f>
        <v>76701.86</v>
      </c>
      <c r="E62" s="51">
        <f t="shared" si="13"/>
        <v>0</v>
      </c>
      <c r="F62" s="52">
        <f t="shared" si="0"/>
        <v>0</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76701.86</v>
      </c>
      <c r="E64" s="242"/>
      <c r="F64" s="52">
        <f t="shared" si="0"/>
        <v>0</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12" x14ac:dyDescent="0.2">
      <c r="A70" s="53" t="s">
        <v>186</v>
      </c>
      <c r="B70" s="85" t="s">
        <v>187</v>
      </c>
      <c r="C70" s="50" t="s">
        <v>186</v>
      </c>
      <c r="D70" s="242">
        <v>0</v>
      </c>
      <c r="E70" s="242"/>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106496.07</v>
      </c>
      <c r="F74" s="52" t="str">
        <f t="shared" si="0"/>
        <v>-</v>
      </c>
    </row>
    <row r="75" spans="1:6" ht="12.75" customHeight="1" x14ac:dyDescent="0.2">
      <c r="A75" s="53" t="s">
        <v>196</v>
      </c>
      <c r="B75" s="85" t="s">
        <v>197</v>
      </c>
      <c r="C75" s="50" t="s">
        <v>196</v>
      </c>
      <c r="D75" s="242">
        <v>0</v>
      </c>
      <c r="E75" s="242">
        <v>106496.07</v>
      </c>
      <c r="F75" s="52" t="str">
        <f t="shared" si="0"/>
        <v>-</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0</v>
      </c>
      <c r="E80" s="242"/>
      <c r="F80" s="52" t="str">
        <f t="shared" si="0"/>
        <v>-</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74019.989999999991</v>
      </c>
      <c r="E82" s="51">
        <f t="shared" si="19"/>
        <v>74091.879999999976</v>
      </c>
      <c r="F82" s="52">
        <f t="shared" si="0"/>
        <v>100.09712241247261</v>
      </c>
    </row>
    <row r="83" spans="1:6" ht="12.75" customHeight="1" x14ac:dyDescent="0.2">
      <c r="A83" s="53">
        <v>641</v>
      </c>
      <c r="B83" s="85" t="s">
        <v>212</v>
      </c>
      <c r="C83" s="50" t="s">
        <v>213</v>
      </c>
      <c r="D83" s="51">
        <f t="shared" ref="D83:E83" si="20">SUM(D84:D90)</f>
        <v>2556.8199999999997</v>
      </c>
      <c r="E83" s="51">
        <f t="shared" si="20"/>
        <v>943.04</v>
      </c>
      <c r="F83" s="52">
        <f t="shared" si="0"/>
        <v>36.883315994086409</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43.97</v>
      </c>
      <c r="E85" s="242">
        <v>29.24</v>
      </c>
      <c r="F85" s="52">
        <f t="shared" si="0"/>
        <v>66.499886286104157</v>
      </c>
    </row>
    <row r="86" spans="1:6" ht="12.75" customHeight="1" x14ac:dyDescent="0.2">
      <c r="A86" s="53">
        <v>6414</v>
      </c>
      <c r="B86" s="85" t="s">
        <v>218</v>
      </c>
      <c r="C86" s="50" t="s">
        <v>219</v>
      </c>
      <c r="D86" s="242">
        <v>2505.1799999999998</v>
      </c>
      <c r="E86" s="242">
        <v>913.5</v>
      </c>
      <c r="F86" s="52">
        <f t="shared" si="0"/>
        <v>36.464445668574712</v>
      </c>
    </row>
    <row r="87" spans="1:6" ht="12.75" customHeight="1" x14ac:dyDescent="0.2">
      <c r="A87" s="53">
        <v>6415</v>
      </c>
      <c r="B87" s="85" t="s">
        <v>220</v>
      </c>
      <c r="C87" s="50" t="s">
        <v>221</v>
      </c>
      <c r="D87" s="242">
        <v>7.67</v>
      </c>
      <c r="E87" s="242">
        <v>0.3</v>
      </c>
      <c r="F87" s="52">
        <f t="shared" si="0"/>
        <v>3.9113428943937421</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71463.17</v>
      </c>
      <c r="E91" s="51">
        <f t="shared" si="21"/>
        <v>73148.839999999982</v>
      </c>
      <c r="F91" s="52">
        <f t="shared" si="0"/>
        <v>102.35879544666153</v>
      </c>
    </row>
    <row r="92" spans="1:6" ht="12.75" customHeight="1" x14ac:dyDescent="0.2">
      <c r="A92" s="53">
        <v>6421</v>
      </c>
      <c r="B92" s="85" t="s">
        <v>230</v>
      </c>
      <c r="C92" s="50" t="s">
        <v>231</v>
      </c>
      <c r="D92" s="242">
        <v>16985.349999999999</v>
      </c>
      <c r="E92" s="242">
        <v>14436.75</v>
      </c>
      <c r="F92" s="52">
        <f t="shared" si="0"/>
        <v>84.99530477735226</v>
      </c>
    </row>
    <row r="93" spans="1:6" ht="12.75" customHeight="1" x14ac:dyDescent="0.2">
      <c r="A93" s="53">
        <v>6422</v>
      </c>
      <c r="B93" s="85" t="s">
        <v>232</v>
      </c>
      <c r="C93" s="50" t="s">
        <v>233</v>
      </c>
      <c r="D93" s="242">
        <v>53808.9</v>
      </c>
      <c r="E93" s="242">
        <v>58225.65</v>
      </c>
      <c r="F93" s="52">
        <f t="shared" si="0"/>
        <v>108.20821462620496</v>
      </c>
    </row>
    <row r="94" spans="1:6" ht="12.75" customHeight="1" x14ac:dyDescent="0.2">
      <c r="A94" s="53">
        <v>6423</v>
      </c>
      <c r="B94" s="85" t="s">
        <v>234</v>
      </c>
      <c r="C94" s="50" t="s">
        <v>235</v>
      </c>
      <c r="D94" s="242">
        <v>9.27</v>
      </c>
      <c r="E94" s="242">
        <v>11.18</v>
      </c>
      <c r="F94" s="52">
        <f t="shared" si="0"/>
        <v>120.60409924487594</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659.65</v>
      </c>
      <c r="E97" s="242">
        <v>475.26</v>
      </c>
      <c r="F97" s="52">
        <f t="shared" si="0"/>
        <v>72.047297809444402</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621754.91</v>
      </c>
      <c r="E106" s="51">
        <f t="shared" si="23"/>
        <v>599820.28</v>
      </c>
      <c r="F106" s="52">
        <f t="shared" si="0"/>
        <v>96.472142053530391</v>
      </c>
    </row>
    <row r="107" spans="1:6" ht="12.75" customHeight="1" x14ac:dyDescent="0.2">
      <c r="A107" s="53">
        <v>651</v>
      </c>
      <c r="B107" s="85" t="s">
        <v>260</v>
      </c>
      <c r="C107" s="50" t="s">
        <v>261</v>
      </c>
      <c r="D107" s="51">
        <f t="shared" ref="D107:E107" si="24">SUM(D108:D111)</f>
        <v>46344.450000000004</v>
      </c>
      <c r="E107" s="51">
        <f t="shared" si="24"/>
        <v>50531.77</v>
      </c>
      <c r="F107" s="52">
        <f t="shared" si="0"/>
        <v>109.03521349374088</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79.650000000000006</v>
      </c>
      <c r="E110" s="242">
        <v>94.07</v>
      </c>
      <c r="F110" s="52">
        <f t="shared" si="0"/>
        <v>118.10420590081605</v>
      </c>
    </row>
    <row r="111" spans="1:6" ht="12.75" customHeight="1" x14ac:dyDescent="0.2">
      <c r="A111" s="53">
        <v>6514</v>
      </c>
      <c r="B111" s="85" t="s">
        <v>268</v>
      </c>
      <c r="C111" s="50" t="s">
        <v>269</v>
      </c>
      <c r="D111" s="242">
        <v>46264.800000000003</v>
      </c>
      <c r="E111" s="242">
        <v>50437.7</v>
      </c>
      <c r="F111" s="52">
        <f t="shared" si="0"/>
        <v>109.01960021441785</v>
      </c>
    </row>
    <row r="112" spans="1:6" ht="12.75" customHeight="1" x14ac:dyDescent="0.2">
      <c r="A112" s="53">
        <v>652</v>
      </c>
      <c r="B112" s="85" t="s">
        <v>270</v>
      </c>
      <c r="C112" s="50" t="s">
        <v>271</v>
      </c>
      <c r="D112" s="51">
        <f t="shared" ref="D112:E112" si="25">SUM(D113:D119)</f>
        <v>17055.52</v>
      </c>
      <c r="E112" s="51">
        <f t="shared" si="25"/>
        <v>19015.36</v>
      </c>
      <c r="F112" s="52">
        <f t="shared" si="0"/>
        <v>111.49094252183458</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442.56</v>
      </c>
      <c r="E114" s="242">
        <v>542.28</v>
      </c>
      <c r="F114" s="52">
        <f t="shared" si="0"/>
        <v>122.53253796095444</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16612.96</v>
      </c>
      <c r="E117" s="242">
        <v>18473.080000000002</v>
      </c>
      <c r="F117" s="52">
        <f t="shared" si="0"/>
        <v>111.19680057015728</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558354.94000000006</v>
      </c>
      <c r="E120" s="51">
        <f t="shared" si="26"/>
        <v>530273.15</v>
      </c>
      <c r="F120" s="52">
        <f t="shared" si="0"/>
        <v>94.9706203011296</v>
      </c>
    </row>
    <row r="121" spans="1:6" ht="12.75" customHeight="1" x14ac:dyDescent="0.2">
      <c r="A121" s="53">
        <v>6531</v>
      </c>
      <c r="B121" s="85" t="s">
        <v>288</v>
      </c>
      <c r="C121" s="50" t="s">
        <v>289</v>
      </c>
      <c r="D121" s="242">
        <v>211544.6</v>
      </c>
      <c r="E121" s="242">
        <v>290749.46000000002</v>
      </c>
      <c r="F121" s="52">
        <f t="shared" si="0"/>
        <v>137.44121097867779</v>
      </c>
    </row>
    <row r="122" spans="1:6" ht="12.75" customHeight="1" x14ac:dyDescent="0.2">
      <c r="A122" s="53">
        <v>6532</v>
      </c>
      <c r="B122" s="85" t="s">
        <v>290</v>
      </c>
      <c r="C122" s="50" t="s">
        <v>291</v>
      </c>
      <c r="D122" s="242">
        <v>346810.34</v>
      </c>
      <c r="E122" s="242">
        <v>239523.69</v>
      </c>
      <c r="F122" s="52">
        <f t="shared" si="0"/>
        <v>69.064748761527696</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11964.96</v>
      </c>
      <c r="E124" s="51">
        <f t="shared" si="27"/>
        <v>10620.78</v>
      </c>
      <c r="F124" s="52">
        <f t="shared" si="0"/>
        <v>88.76569583182895</v>
      </c>
    </row>
    <row r="125" spans="1:6" ht="12.75" customHeight="1" x14ac:dyDescent="0.2">
      <c r="A125" s="53">
        <v>661</v>
      </c>
      <c r="B125" s="86" t="s">
        <v>296</v>
      </c>
      <c r="C125" s="50" t="s">
        <v>297</v>
      </c>
      <c r="D125" s="51">
        <f t="shared" ref="D125:E125" si="28">SUM(D126:D127)</f>
        <v>11964.96</v>
      </c>
      <c r="E125" s="51">
        <f t="shared" si="28"/>
        <v>10620.78</v>
      </c>
      <c r="F125" s="52">
        <f t="shared" si="0"/>
        <v>88.76569583182895</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11964.96</v>
      </c>
      <c r="E127" s="242">
        <v>10620.78</v>
      </c>
      <c r="F127" s="52">
        <f t="shared" si="0"/>
        <v>88.76569583182895</v>
      </c>
    </row>
    <row r="128" spans="1:6" ht="22.8"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2.8"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2.8" x14ac:dyDescent="0.2">
      <c r="A136" s="53">
        <v>6712</v>
      </c>
      <c r="B136" s="232" t="s">
        <v>318</v>
      </c>
      <c r="C136" s="50" t="s">
        <v>319</v>
      </c>
      <c r="D136" s="242">
        <v>0</v>
      </c>
      <c r="E136" s="242"/>
      <c r="F136" s="52" t="str">
        <f t="shared" si="31"/>
        <v>-</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9342.75</v>
      </c>
      <c r="E139" s="51">
        <f t="shared" si="33"/>
        <v>6060.0400000000009</v>
      </c>
      <c r="F139" s="52">
        <f t="shared" si="31"/>
        <v>64.863557303791723</v>
      </c>
    </row>
    <row r="140" spans="1:6" ht="12.75" customHeight="1" x14ac:dyDescent="0.2">
      <c r="A140" s="53">
        <v>681</v>
      </c>
      <c r="B140" s="85" t="s">
        <v>326</v>
      </c>
      <c r="C140" s="50" t="s">
        <v>327</v>
      </c>
      <c r="D140" s="51">
        <f t="shared" ref="D140:E140" si="34">SUM(D141:D149)</f>
        <v>195</v>
      </c>
      <c r="E140" s="51">
        <f t="shared" si="34"/>
        <v>308.73</v>
      </c>
      <c r="F140" s="52">
        <f t="shared" si="31"/>
        <v>158.32307692307691</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195</v>
      </c>
      <c r="E149" s="242">
        <v>308.73</v>
      </c>
      <c r="F149" s="52">
        <f t="shared" si="31"/>
        <v>158.32307692307691</v>
      </c>
    </row>
    <row r="150" spans="1:6" ht="12.75" customHeight="1" x14ac:dyDescent="0.2">
      <c r="A150" s="53">
        <v>683</v>
      </c>
      <c r="B150" s="85" t="s">
        <v>346</v>
      </c>
      <c r="C150" s="50" t="s">
        <v>347</v>
      </c>
      <c r="D150" s="242">
        <v>9147.75</v>
      </c>
      <c r="E150" s="242">
        <v>5751.31</v>
      </c>
      <c r="F150" s="52">
        <f t="shared" si="31"/>
        <v>62.871307152031932</v>
      </c>
    </row>
    <row r="151" spans="1:6" ht="12.75" customHeight="1" x14ac:dyDescent="0.2">
      <c r="A151" s="53">
        <v>3</v>
      </c>
      <c r="B151" s="85" t="s">
        <v>348</v>
      </c>
      <c r="C151" s="50" t="s">
        <v>56</v>
      </c>
      <c r="D151" s="51">
        <f t="shared" ref="D151:E151" si="35">D152+D163+D196+D215+D224+D252+D263</f>
        <v>2557107.9900000002</v>
      </c>
      <c r="E151" s="51">
        <f t="shared" si="35"/>
        <v>3055369.18</v>
      </c>
      <c r="F151" s="52">
        <f t="shared" si="31"/>
        <v>119.48534015569675</v>
      </c>
    </row>
    <row r="152" spans="1:6" ht="12.75" customHeight="1" x14ac:dyDescent="0.2">
      <c r="A152" s="53">
        <v>31</v>
      </c>
      <c r="B152" s="85" t="s">
        <v>349</v>
      </c>
      <c r="C152" s="50" t="s">
        <v>350</v>
      </c>
      <c r="D152" s="51">
        <f t="shared" ref="D152:E152" si="36">D153+D158+D159</f>
        <v>344452.18999999994</v>
      </c>
      <c r="E152" s="51">
        <f t="shared" si="36"/>
        <v>476897.14</v>
      </c>
      <c r="F152" s="52">
        <f t="shared" si="31"/>
        <v>138.45089502842183</v>
      </c>
    </row>
    <row r="153" spans="1:6" ht="12.75" customHeight="1" x14ac:dyDescent="0.2">
      <c r="A153" s="53">
        <v>311</v>
      </c>
      <c r="B153" s="85" t="s">
        <v>351</v>
      </c>
      <c r="C153" s="50" t="s">
        <v>352</v>
      </c>
      <c r="D153" s="51">
        <f t="shared" ref="D153:E153" si="37">SUM(D154:D157)</f>
        <v>265957.92</v>
      </c>
      <c r="E153" s="51">
        <f t="shared" si="37"/>
        <v>371850.61</v>
      </c>
      <c r="F153" s="52">
        <f t="shared" si="31"/>
        <v>139.81558060011901</v>
      </c>
    </row>
    <row r="154" spans="1:6" ht="12.75" customHeight="1" x14ac:dyDescent="0.2">
      <c r="A154" s="53">
        <v>3111</v>
      </c>
      <c r="B154" s="85" t="s">
        <v>353</v>
      </c>
      <c r="C154" s="50" t="s">
        <v>354</v>
      </c>
      <c r="D154" s="242">
        <v>265957.92</v>
      </c>
      <c r="E154" s="242">
        <v>371850.61</v>
      </c>
      <c r="F154" s="52">
        <f t="shared" si="31"/>
        <v>139.81558060011901</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34611.18</v>
      </c>
      <c r="E158" s="242">
        <v>43691.14</v>
      </c>
      <c r="F158" s="52">
        <f t="shared" si="31"/>
        <v>126.23418213421212</v>
      </c>
    </row>
    <row r="159" spans="1:6" ht="12.75" customHeight="1" x14ac:dyDescent="0.2">
      <c r="A159" s="53">
        <v>313</v>
      </c>
      <c r="B159" s="85" t="s">
        <v>363</v>
      </c>
      <c r="C159" s="50" t="s">
        <v>364</v>
      </c>
      <c r="D159" s="51">
        <f t="shared" ref="D159:E159" si="38">SUM(D160:D162)</f>
        <v>43883.09</v>
      </c>
      <c r="E159" s="51">
        <f t="shared" si="38"/>
        <v>61355.39</v>
      </c>
      <c r="F159" s="52">
        <f t="shared" si="31"/>
        <v>139.81556449192618</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43883.09</v>
      </c>
      <c r="E161" s="242">
        <v>61355.39</v>
      </c>
      <c r="F161" s="52">
        <f t="shared" si="31"/>
        <v>139.81556449192618</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1396327.49</v>
      </c>
      <c r="E163" s="51">
        <f t="shared" si="39"/>
        <v>1627940.76</v>
      </c>
      <c r="F163" s="52">
        <f t="shared" si="31"/>
        <v>116.58731720593714</v>
      </c>
    </row>
    <row r="164" spans="1:6" ht="12.75" customHeight="1" x14ac:dyDescent="0.2">
      <c r="A164" s="53">
        <v>321</v>
      </c>
      <c r="B164" s="85" t="s">
        <v>372</v>
      </c>
      <c r="C164" s="50" t="s">
        <v>373</v>
      </c>
      <c r="D164" s="51">
        <f t="shared" ref="D164:E164" si="40">SUM(D165:D168)</f>
        <v>6489.59</v>
      </c>
      <c r="E164" s="51">
        <f t="shared" si="40"/>
        <v>15068.68</v>
      </c>
      <c r="F164" s="52">
        <f t="shared" si="31"/>
        <v>232.19771973267959</v>
      </c>
    </row>
    <row r="165" spans="1:6" ht="12.75" customHeight="1" x14ac:dyDescent="0.2">
      <c r="A165" s="53">
        <v>3211</v>
      </c>
      <c r="B165" s="85" t="s">
        <v>374</v>
      </c>
      <c r="C165" s="50" t="s">
        <v>375</v>
      </c>
      <c r="D165" s="242">
        <v>1152.98</v>
      </c>
      <c r="E165" s="242">
        <v>1291.1400000000001</v>
      </c>
      <c r="F165" s="52">
        <f t="shared" si="31"/>
        <v>111.98286180159241</v>
      </c>
    </row>
    <row r="166" spans="1:6" ht="12.75" customHeight="1" x14ac:dyDescent="0.2">
      <c r="A166" s="53">
        <v>3212</v>
      </c>
      <c r="B166" s="85" t="s">
        <v>376</v>
      </c>
      <c r="C166" s="50" t="s">
        <v>377</v>
      </c>
      <c r="D166" s="242">
        <v>3843.82</v>
      </c>
      <c r="E166" s="242">
        <v>6136.19</v>
      </c>
      <c r="F166" s="52">
        <f t="shared" si="31"/>
        <v>159.63780822202912</v>
      </c>
    </row>
    <row r="167" spans="1:6" ht="12.75" customHeight="1" x14ac:dyDescent="0.2">
      <c r="A167" s="53">
        <v>3213</v>
      </c>
      <c r="B167" s="85" t="s">
        <v>378</v>
      </c>
      <c r="C167" s="50" t="s">
        <v>379</v>
      </c>
      <c r="D167" s="242">
        <v>1492.79</v>
      </c>
      <c r="E167" s="242">
        <v>1522.63</v>
      </c>
      <c r="F167" s="52">
        <f t="shared" si="31"/>
        <v>101.99894157919064</v>
      </c>
    </row>
    <row r="168" spans="1:6" ht="12.75" customHeight="1" x14ac:dyDescent="0.2">
      <c r="A168" s="53">
        <v>3214</v>
      </c>
      <c r="B168" s="85" t="s">
        <v>380</v>
      </c>
      <c r="C168" s="50" t="s">
        <v>381</v>
      </c>
      <c r="D168" s="242">
        <v>0</v>
      </c>
      <c r="E168" s="242">
        <v>6118.72</v>
      </c>
      <c r="F168" s="52" t="str">
        <f t="shared" si="31"/>
        <v>-</v>
      </c>
    </row>
    <row r="169" spans="1:6" ht="12.75" customHeight="1" x14ac:dyDescent="0.2">
      <c r="A169" s="53">
        <v>322</v>
      </c>
      <c r="B169" s="85" t="s">
        <v>382</v>
      </c>
      <c r="C169" s="50" t="s">
        <v>383</v>
      </c>
      <c r="D169" s="51">
        <f t="shared" ref="D169:E169" si="41">SUM(D170:D176)</f>
        <v>203872.71000000002</v>
      </c>
      <c r="E169" s="51">
        <f t="shared" si="41"/>
        <v>170258.83999999997</v>
      </c>
      <c r="F169" s="52">
        <f t="shared" si="31"/>
        <v>83.512324920780202</v>
      </c>
    </row>
    <row r="170" spans="1:6" ht="12.75" customHeight="1" x14ac:dyDescent="0.2">
      <c r="A170" s="53">
        <v>3221</v>
      </c>
      <c r="B170" s="85" t="s">
        <v>384</v>
      </c>
      <c r="C170" s="50" t="s">
        <v>385</v>
      </c>
      <c r="D170" s="242">
        <v>23055.52</v>
      </c>
      <c r="E170" s="242">
        <v>18200.439999999999</v>
      </c>
      <c r="F170" s="52">
        <f t="shared" si="31"/>
        <v>78.941789211433957</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88968.24</v>
      </c>
      <c r="E172" s="242">
        <v>80385.649999999994</v>
      </c>
      <c r="F172" s="52">
        <f t="shared" si="31"/>
        <v>90.353197950189852</v>
      </c>
    </row>
    <row r="173" spans="1:6" ht="12.75" customHeight="1" x14ac:dyDescent="0.2">
      <c r="A173" s="53">
        <v>3224</v>
      </c>
      <c r="B173" s="85" t="s">
        <v>390</v>
      </c>
      <c r="C173" s="50" t="s">
        <v>391</v>
      </c>
      <c r="D173" s="242">
        <v>85506.01</v>
      </c>
      <c r="E173" s="242">
        <v>63867.7</v>
      </c>
      <c r="F173" s="52">
        <f t="shared" si="31"/>
        <v>74.693813920214495</v>
      </c>
    </row>
    <row r="174" spans="1:6" ht="12.75" customHeight="1" x14ac:dyDescent="0.2">
      <c r="A174" s="53">
        <v>3225</v>
      </c>
      <c r="B174" s="85" t="s">
        <v>392</v>
      </c>
      <c r="C174" s="50" t="s">
        <v>393</v>
      </c>
      <c r="D174" s="242">
        <v>2257.0300000000002</v>
      </c>
      <c r="E174" s="242">
        <v>5013.62</v>
      </c>
      <c r="F174" s="52">
        <f t="shared" si="31"/>
        <v>222.13351173887807</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4085.91</v>
      </c>
      <c r="E176" s="242">
        <v>2791.43</v>
      </c>
      <c r="F176" s="52">
        <f t="shared" si="31"/>
        <v>68.31844069007883</v>
      </c>
    </row>
    <row r="177" spans="1:6" ht="12.75" customHeight="1" x14ac:dyDescent="0.2">
      <c r="A177" s="53">
        <v>323</v>
      </c>
      <c r="B177" s="85" t="s">
        <v>398</v>
      </c>
      <c r="C177" s="50" t="s">
        <v>399</v>
      </c>
      <c r="D177" s="51">
        <f t="shared" ref="D177:E177" si="42">SUM(D178:D186)</f>
        <v>1037716.64</v>
      </c>
      <c r="E177" s="51">
        <f t="shared" si="42"/>
        <v>1133214.78</v>
      </c>
      <c r="F177" s="52">
        <f t="shared" si="31"/>
        <v>109.20271838370059</v>
      </c>
    </row>
    <row r="178" spans="1:6" ht="12.75" customHeight="1" x14ac:dyDescent="0.2">
      <c r="A178" s="53">
        <v>3231</v>
      </c>
      <c r="B178" s="85" t="s">
        <v>400</v>
      </c>
      <c r="C178" s="50" t="s">
        <v>401</v>
      </c>
      <c r="D178" s="242">
        <v>32927.17</v>
      </c>
      <c r="E178" s="242">
        <v>32038.12</v>
      </c>
      <c r="F178" s="52">
        <f t="shared" si="31"/>
        <v>97.299950162737943</v>
      </c>
    </row>
    <row r="179" spans="1:6" ht="12.75" customHeight="1" x14ac:dyDescent="0.2">
      <c r="A179" s="53">
        <v>3232</v>
      </c>
      <c r="B179" s="85" t="s">
        <v>402</v>
      </c>
      <c r="C179" s="50" t="s">
        <v>403</v>
      </c>
      <c r="D179" s="242">
        <v>632374.57999999996</v>
      </c>
      <c r="E179" s="242">
        <v>630808.31999999995</v>
      </c>
      <c r="F179" s="52">
        <f t="shared" si="31"/>
        <v>99.752320847558423</v>
      </c>
    </row>
    <row r="180" spans="1:6" ht="12.75" customHeight="1" x14ac:dyDescent="0.2">
      <c r="A180" s="53">
        <v>3233</v>
      </c>
      <c r="B180" s="85" t="s">
        <v>404</v>
      </c>
      <c r="C180" s="50" t="s">
        <v>405</v>
      </c>
      <c r="D180" s="242">
        <v>13730.86</v>
      </c>
      <c r="E180" s="242">
        <v>18190.75</v>
      </c>
      <c r="F180" s="52">
        <f t="shared" si="31"/>
        <v>132.48077687777752</v>
      </c>
    </row>
    <row r="181" spans="1:6" ht="12.75" customHeight="1" x14ac:dyDescent="0.2">
      <c r="A181" s="53">
        <v>3234</v>
      </c>
      <c r="B181" s="85" t="s">
        <v>406</v>
      </c>
      <c r="C181" s="50" t="s">
        <v>407</v>
      </c>
      <c r="D181" s="242">
        <v>122431.78</v>
      </c>
      <c r="E181" s="242">
        <v>157012.19</v>
      </c>
      <c r="F181" s="52">
        <f t="shared" si="31"/>
        <v>128.24463550231812</v>
      </c>
    </row>
    <row r="182" spans="1:6" ht="12.75" customHeight="1" x14ac:dyDescent="0.2">
      <c r="A182" s="53">
        <v>3235</v>
      </c>
      <c r="B182" s="85" t="s">
        <v>408</v>
      </c>
      <c r="C182" s="50" t="s">
        <v>409</v>
      </c>
      <c r="D182" s="242">
        <v>28357.69</v>
      </c>
      <c r="E182" s="242">
        <v>43671.46</v>
      </c>
      <c r="F182" s="52">
        <f t="shared" si="31"/>
        <v>154.00217718721095</v>
      </c>
    </row>
    <row r="183" spans="1:6" ht="12.75" customHeight="1" x14ac:dyDescent="0.2">
      <c r="A183" s="53">
        <v>3236</v>
      </c>
      <c r="B183" s="85" t="s">
        <v>410</v>
      </c>
      <c r="C183" s="50" t="s">
        <v>411</v>
      </c>
      <c r="D183" s="242">
        <v>5472.29</v>
      </c>
      <c r="E183" s="242">
        <v>10290</v>
      </c>
      <c r="F183" s="52">
        <f t="shared" si="31"/>
        <v>188.03828013500748</v>
      </c>
    </row>
    <row r="184" spans="1:6" ht="12.75" customHeight="1" x14ac:dyDescent="0.2">
      <c r="A184" s="53">
        <v>3237</v>
      </c>
      <c r="B184" s="85" t="s">
        <v>412</v>
      </c>
      <c r="C184" s="50" t="s">
        <v>413</v>
      </c>
      <c r="D184" s="242">
        <v>76167.86</v>
      </c>
      <c r="E184" s="242">
        <v>133296.01999999999</v>
      </c>
      <c r="F184" s="52">
        <f t="shared" si="31"/>
        <v>175.00297369520425</v>
      </c>
    </row>
    <row r="185" spans="1:6" ht="12.75" customHeight="1" x14ac:dyDescent="0.2">
      <c r="A185" s="53">
        <v>3238</v>
      </c>
      <c r="B185" s="85" t="s">
        <v>414</v>
      </c>
      <c r="C185" s="50" t="s">
        <v>415</v>
      </c>
      <c r="D185" s="242">
        <v>37831.9</v>
      </c>
      <c r="E185" s="242">
        <v>34627.620000000003</v>
      </c>
      <c r="F185" s="52">
        <f t="shared" si="31"/>
        <v>91.530216563270685</v>
      </c>
    </row>
    <row r="186" spans="1:6" ht="12.75" customHeight="1" x14ac:dyDescent="0.2">
      <c r="A186" s="53">
        <v>3239</v>
      </c>
      <c r="B186" s="85" t="s">
        <v>416</v>
      </c>
      <c r="C186" s="50" t="s">
        <v>417</v>
      </c>
      <c r="D186" s="242">
        <v>88422.51</v>
      </c>
      <c r="E186" s="242">
        <v>73280.3</v>
      </c>
      <c r="F186" s="52">
        <f t="shared" si="31"/>
        <v>82.875163801615685</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148248.54999999999</v>
      </c>
      <c r="E188" s="51">
        <f t="shared" si="43"/>
        <v>309398.46000000002</v>
      </c>
      <c r="F188" s="52">
        <f t="shared" si="31"/>
        <v>208.70252019328353</v>
      </c>
    </row>
    <row r="189" spans="1:6" ht="12.75" customHeight="1" x14ac:dyDescent="0.2">
      <c r="A189" s="53">
        <v>3291</v>
      </c>
      <c r="B189" s="232" t="s">
        <v>422</v>
      </c>
      <c r="C189" s="50" t="s">
        <v>423</v>
      </c>
      <c r="D189" s="242">
        <v>20640.87</v>
      </c>
      <c r="E189" s="242">
        <v>8090.68</v>
      </c>
      <c r="F189" s="52">
        <f t="shared" si="31"/>
        <v>39.197378792657481</v>
      </c>
    </row>
    <row r="190" spans="1:6" ht="12.75" customHeight="1" x14ac:dyDescent="0.2">
      <c r="A190" s="53">
        <v>3292</v>
      </c>
      <c r="B190" s="85" t="s">
        <v>424</v>
      </c>
      <c r="C190" s="50" t="s">
        <v>425</v>
      </c>
      <c r="D190" s="242">
        <v>9337.99</v>
      </c>
      <c r="E190" s="242">
        <v>10603.99</v>
      </c>
      <c r="F190" s="52">
        <f t="shared" si="31"/>
        <v>113.55752147946185</v>
      </c>
    </row>
    <row r="191" spans="1:6" ht="12.75" customHeight="1" x14ac:dyDescent="0.2">
      <c r="A191" s="53">
        <v>3293</v>
      </c>
      <c r="B191" s="85" t="s">
        <v>426</v>
      </c>
      <c r="C191" s="50" t="s">
        <v>427</v>
      </c>
      <c r="D191" s="242">
        <v>23513.05</v>
      </c>
      <c r="E191" s="242">
        <v>24249.23</v>
      </c>
      <c r="F191" s="52">
        <f t="shared" si="31"/>
        <v>103.13094217891768</v>
      </c>
    </row>
    <row r="192" spans="1:6" ht="12.75" customHeight="1" x14ac:dyDescent="0.2">
      <c r="A192" s="53">
        <v>3294</v>
      </c>
      <c r="B192" s="85" t="s">
        <v>428</v>
      </c>
      <c r="C192" s="50" t="s">
        <v>429</v>
      </c>
      <c r="D192" s="242">
        <v>2995.43</v>
      </c>
      <c r="E192" s="242">
        <v>2322.65</v>
      </c>
      <c r="F192" s="52">
        <f t="shared" si="31"/>
        <v>77.539785606740935</v>
      </c>
    </row>
    <row r="193" spans="1:6" ht="12.75" customHeight="1" x14ac:dyDescent="0.2">
      <c r="A193" s="53">
        <v>3295</v>
      </c>
      <c r="B193" s="85" t="s">
        <v>430</v>
      </c>
      <c r="C193" s="50" t="s">
        <v>431</v>
      </c>
      <c r="D193" s="242">
        <v>4532.95</v>
      </c>
      <c r="E193" s="242">
        <v>3772.48</v>
      </c>
      <c r="F193" s="52">
        <f t="shared" si="31"/>
        <v>83.223507870150797</v>
      </c>
    </row>
    <row r="194" spans="1:6" ht="12.75" customHeight="1" x14ac:dyDescent="0.2">
      <c r="A194" s="53" t="s">
        <v>432</v>
      </c>
      <c r="B194" s="85" t="s">
        <v>433</v>
      </c>
      <c r="C194" s="50" t="s">
        <v>432</v>
      </c>
      <c r="D194" s="242">
        <v>65034.18</v>
      </c>
      <c r="E194" s="242">
        <v>239590</v>
      </c>
      <c r="F194" s="52">
        <f t="shared" si="31"/>
        <v>368.4062749772504</v>
      </c>
    </row>
    <row r="195" spans="1:6" ht="12.75" customHeight="1" x14ac:dyDescent="0.2">
      <c r="A195" s="53">
        <v>3299</v>
      </c>
      <c r="B195" s="85" t="s">
        <v>434</v>
      </c>
      <c r="C195" s="50" t="s">
        <v>435</v>
      </c>
      <c r="D195" s="242">
        <v>22194.080000000002</v>
      </c>
      <c r="E195" s="242">
        <v>20769.43</v>
      </c>
      <c r="F195" s="52">
        <f t="shared" si="31"/>
        <v>93.580945909900294</v>
      </c>
    </row>
    <row r="196" spans="1:6" ht="12.75" customHeight="1" x14ac:dyDescent="0.2">
      <c r="A196" s="53">
        <v>34</v>
      </c>
      <c r="B196" s="232" t="s">
        <v>436</v>
      </c>
      <c r="C196" s="50" t="s">
        <v>437</v>
      </c>
      <c r="D196" s="51">
        <f t="shared" ref="D196:E196" si="44">D197+D202+D210</f>
        <v>6909.34</v>
      </c>
      <c r="E196" s="51">
        <f t="shared" si="44"/>
        <v>5681.7400000000007</v>
      </c>
      <c r="F196" s="52">
        <f t="shared" si="31"/>
        <v>82.232745819427038</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2.8" x14ac:dyDescent="0.2">
      <c r="A203" s="53">
        <v>3421</v>
      </c>
      <c r="B203" s="85" t="s">
        <v>450</v>
      </c>
      <c r="C203" s="50" t="s">
        <v>451</v>
      </c>
      <c r="D203" s="242">
        <v>0</v>
      </c>
      <c r="E203" s="242"/>
      <c r="F203" s="52" t="str">
        <f t="shared" si="31"/>
        <v>-</v>
      </c>
    </row>
    <row r="204" spans="1:6" ht="22.8" x14ac:dyDescent="0.2">
      <c r="A204" s="53">
        <v>3422</v>
      </c>
      <c r="B204" s="232" t="s">
        <v>452</v>
      </c>
      <c r="C204" s="50" t="s">
        <v>453</v>
      </c>
      <c r="D204" s="242">
        <v>0</v>
      </c>
      <c r="E204" s="242"/>
      <c r="F204" s="52" t="str">
        <f t="shared" si="31"/>
        <v>-</v>
      </c>
    </row>
    <row r="205" spans="1:6" ht="22.8"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2.8"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6909.34</v>
      </c>
      <c r="E210" s="51">
        <f t="shared" si="47"/>
        <v>5681.7400000000007</v>
      </c>
      <c r="F210" s="52">
        <f t="shared" si="31"/>
        <v>82.232745819427038</v>
      </c>
    </row>
    <row r="211" spans="1:6" ht="12.75" customHeight="1" x14ac:dyDescent="0.2">
      <c r="A211" s="53">
        <v>3431</v>
      </c>
      <c r="B211" s="232" t="s">
        <v>466</v>
      </c>
      <c r="C211" s="50" t="s">
        <v>467</v>
      </c>
      <c r="D211" s="242">
        <v>4938.1400000000003</v>
      </c>
      <c r="E211" s="242">
        <v>5124.1400000000003</v>
      </c>
      <c r="F211" s="52">
        <f t="shared" si="31"/>
        <v>103.76660037990013</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1499.3</v>
      </c>
      <c r="E213" s="242">
        <v>557.6</v>
      </c>
      <c r="F213" s="52">
        <f t="shared" si="31"/>
        <v>37.190688988194495</v>
      </c>
    </row>
    <row r="214" spans="1:6" ht="12.75" customHeight="1" x14ac:dyDescent="0.2">
      <c r="A214" s="53">
        <v>3434</v>
      </c>
      <c r="B214" s="85" t="s">
        <v>472</v>
      </c>
      <c r="C214" s="50" t="s">
        <v>473</v>
      </c>
      <c r="D214" s="242">
        <v>471.9</v>
      </c>
      <c r="E214" s="242"/>
      <c r="F214" s="52">
        <f t="shared" si="31"/>
        <v>0</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2.8"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2.8" x14ac:dyDescent="0.2">
      <c r="A223" s="53" t="s">
        <v>490</v>
      </c>
      <c r="B223" s="85" t="s">
        <v>491</v>
      </c>
      <c r="C223" s="50" t="s">
        <v>490</v>
      </c>
      <c r="D223" s="242">
        <v>0</v>
      </c>
      <c r="E223" s="242"/>
      <c r="F223" s="52" t="str">
        <f t="shared" si="31"/>
        <v>-</v>
      </c>
    </row>
    <row r="224" spans="1:6" ht="22.8" x14ac:dyDescent="0.2">
      <c r="A224" s="53">
        <v>36</v>
      </c>
      <c r="B224" s="85" t="s">
        <v>492</v>
      </c>
      <c r="C224" s="50" t="s">
        <v>493</v>
      </c>
      <c r="D224" s="51">
        <f t="shared" ref="D224:E224" si="51">D225+D228+D231+D236+D240+D244+D247</f>
        <v>294475.31</v>
      </c>
      <c r="E224" s="51">
        <f t="shared" si="51"/>
        <v>353050.19</v>
      </c>
      <c r="F224" s="52">
        <f t="shared" ref="F224:F235" si="52">IF(D224&lt;&gt;0,IF(E224/D224&gt;=100,"&gt;&gt;100",E224/D224*100),"-")</f>
        <v>119.89127034113658</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2.8"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12"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3891.68</v>
      </c>
      <c r="F231" s="52" t="str">
        <f t="shared" si="52"/>
        <v>-</v>
      </c>
    </row>
    <row r="232" spans="1:6" ht="12.75" customHeight="1" x14ac:dyDescent="0.2">
      <c r="A232" s="53">
        <v>3631</v>
      </c>
      <c r="B232" s="85" t="s">
        <v>508</v>
      </c>
      <c r="C232" s="50" t="s">
        <v>509</v>
      </c>
      <c r="D232" s="242">
        <v>0</v>
      </c>
      <c r="E232" s="242">
        <v>3891.68</v>
      </c>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12"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39300.93</v>
      </c>
      <c r="E236" s="51">
        <f t="shared" si="56"/>
        <v>49987.4</v>
      </c>
      <c r="F236" s="52">
        <f t="shared" ref="F236:F239" si="57">IF(D236&lt;&gt;0,IF(E236/D236&gt;=100,"&gt;&gt;100",E236/D236*100),"-")</f>
        <v>127.19139216298446</v>
      </c>
    </row>
    <row r="237" spans="1:6" ht="12.75" customHeight="1" x14ac:dyDescent="0.2">
      <c r="A237" s="53" t="s">
        <v>518</v>
      </c>
      <c r="B237" s="85" t="s">
        <v>519</v>
      </c>
      <c r="C237" s="50" t="s">
        <v>518</v>
      </c>
      <c r="D237" s="242">
        <v>39300.93</v>
      </c>
      <c r="E237" s="242">
        <v>24302.400000000001</v>
      </c>
      <c r="F237" s="52">
        <f t="shared" si="57"/>
        <v>61.836704627600412</v>
      </c>
    </row>
    <row r="238" spans="1:6" ht="12.75" customHeight="1" x14ac:dyDescent="0.2">
      <c r="A238" s="53" t="s">
        <v>520</v>
      </c>
      <c r="B238" s="85" t="s">
        <v>521</v>
      </c>
      <c r="C238" s="50" t="s">
        <v>520</v>
      </c>
      <c r="D238" s="242">
        <v>0</v>
      </c>
      <c r="E238" s="242">
        <v>25685</v>
      </c>
      <c r="F238" s="52" t="str">
        <f t="shared" si="57"/>
        <v>-</v>
      </c>
    </row>
    <row r="239" spans="1:6" ht="12.75" customHeight="1" x14ac:dyDescent="0.2">
      <c r="A239" s="53" t="s">
        <v>522</v>
      </c>
      <c r="B239" s="85" t="s">
        <v>523</v>
      </c>
      <c r="C239" s="54" t="s">
        <v>522</v>
      </c>
      <c r="D239" s="242">
        <v>0</v>
      </c>
      <c r="E239" s="242"/>
      <c r="F239" s="52" t="str">
        <f t="shared" si="57"/>
        <v>-</v>
      </c>
    </row>
    <row r="240" spans="1:6" ht="22.8" x14ac:dyDescent="0.2">
      <c r="A240" s="53" t="s">
        <v>524</v>
      </c>
      <c r="B240" s="85" t="s">
        <v>525</v>
      </c>
      <c r="C240" s="50" t="s">
        <v>524</v>
      </c>
      <c r="D240" s="51">
        <f t="shared" ref="D240:E240" si="58">SUM(D241:D243)</f>
        <v>255174.38</v>
      </c>
      <c r="E240" s="51">
        <f t="shared" si="58"/>
        <v>299171.11</v>
      </c>
      <c r="F240" s="52">
        <f t="shared" ref="F240:F243" si="59">IF(D240&lt;&gt;0,IF(E240/D240&gt;=100,"&gt;&gt;100",E240/D240*100),"-")</f>
        <v>117.24182890147515</v>
      </c>
    </row>
    <row r="241" spans="1:6" ht="22.8" x14ac:dyDescent="0.2">
      <c r="A241" s="53">
        <v>3672</v>
      </c>
      <c r="B241" s="85" t="s">
        <v>526</v>
      </c>
      <c r="C241" s="50" t="s">
        <v>527</v>
      </c>
      <c r="D241" s="242">
        <v>229137.39</v>
      </c>
      <c r="E241" s="242">
        <v>299171.11</v>
      </c>
      <c r="F241" s="52">
        <f t="shared" si="59"/>
        <v>130.56407337100242</v>
      </c>
    </row>
    <row r="242" spans="1:6" ht="22.8" x14ac:dyDescent="0.2">
      <c r="A242" s="53">
        <v>3673</v>
      </c>
      <c r="B242" s="85" t="s">
        <v>528</v>
      </c>
      <c r="C242" s="50" t="s">
        <v>529</v>
      </c>
      <c r="D242" s="242">
        <v>26036.99</v>
      </c>
      <c r="E242" s="242"/>
      <c r="F242" s="52">
        <f t="shared" si="59"/>
        <v>0</v>
      </c>
    </row>
    <row r="243" spans="1:6" ht="22.8"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12"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2.8" x14ac:dyDescent="0.2">
      <c r="A250" s="53" t="s">
        <v>542</v>
      </c>
      <c r="B250" s="85" t="s">
        <v>206</v>
      </c>
      <c r="C250" s="50" t="s">
        <v>542</v>
      </c>
      <c r="D250" s="242">
        <v>0</v>
      </c>
      <c r="E250" s="242"/>
      <c r="F250" s="52" t="str">
        <f t="shared" si="61"/>
        <v>-</v>
      </c>
    </row>
    <row r="251" spans="1:6" ht="22.8" x14ac:dyDescent="0.2">
      <c r="A251" s="53" t="s">
        <v>543</v>
      </c>
      <c r="B251" s="85" t="s">
        <v>208</v>
      </c>
      <c r="C251" s="50" t="s">
        <v>543</v>
      </c>
      <c r="D251" s="242">
        <v>0</v>
      </c>
      <c r="E251" s="242"/>
      <c r="F251" s="52" t="str">
        <f t="shared" si="61"/>
        <v>-</v>
      </c>
    </row>
    <row r="252" spans="1:6" ht="22.8" x14ac:dyDescent="0.2">
      <c r="A252" s="53">
        <v>37</v>
      </c>
      <c r="B252" s="85" t="s">
        <v>544</v>
      </c>
      <c r="C252" s="50" t="s">
        <v>545</v>
      </c>
      <c r="D252" s="51">
        <f t="shared" ref="D252:E252" si="63">D253+D259</f>
        <v>150106.22999999998</v>
      </c>
      <c r="E252" s="51">
        <f t="shared" si="63"/>
        <v>118530.69</v>
      </c>
      <c r="F252" s="52">
        <f t="shared" ref="F252:F258" si="64">IF(D252&lt;&gt;0,IF(E252/D252&gt;=100,"&gt;&gt;100",E252/D252*100),"-")</f>
        <v>78.964537314673748</v>
      </c>
    </row>
    <row r="253" spans="1:6" ht="12" x14ac:dyDescent="0.2">
      <c r="A253" s="53">
        <v>371</v>
      </c>
      <c r="B253" s="85" t="s">
        <v>546</v>
      </c>
      <c r="C253" s="50" t="s">
        <v>547</v>
      </c>
      <c r="D253" s="51">
        <f t="shared" ref="D253:E253" si="65">SUM(D254:D258)</f>
        <v>0</v>
      </c>
      <c r="E253" s="51">
        <f t="shared" si="65"/>
        <v>0</v>
      </c>
      <c r="F253" s="52" t="str">
        <f t="shared" si="64"/>
        <v>-</v>
      </c>
    </row>
    <row r="254" spans="1:6" ht="22.8" x14ac:dyDescent="0.2">
      <c r="A254" s="53">
        <v>3711</v>
      </c>
      <c r="B254" s="85" t="s">
        <v>548</v>
      </c>
      <c r="C254" s="50" t="s">
        <v>549</v>
      </c>
      <c r="D254" s="242">
        <v>0</v>
      </c>
      <c r="E254" s="242"/>
      <c r="F254" s="52" t="str">
        <f t="shared" si="64"/>
        <v>-</v>
      </c>
    </row>
    <row r="255" spans="1:6" ht="22.8" x14ac:dyDescent="0.2">
      <c r="A255" s="53">
        <v>3712</v>
      </c>
      <c r="B255" s="85" t="s">
        <v>550</v>
      </c>
      <c r="C255" s="50" t="s">
        <v>551</v>
      </c>
      <c r="D255" s="242">
        <v>0</v>
      </c>
      <c r="E255" s="242"/>
      <c r="F255" s="52" t="str">
        <f t="shared" si="64"/>
        <v>-</v>
      </c>
    </row>
    <row r="256" spans="1:6" ht="12" x14ac:dyDescent="0.2">
      <c r="A256" s="53" t="s">
        <v>552</v>
      </c>
      <c r="B256" s="85" t="s">
        <v>553</v>
      </c>
      <c r="C256" s="50" t="s">
        <v>552</v>
      </c>
      <c r="D256" s="242">
        <v>0</v>
      </c>
      <c r="E256" s="242"/>
      <c r="F256" s="52" t="str">
        <f t="shared" si="64"/>
        <v>-</v>
      </c>
    </row>
    <row r="257" spans="1:6" ht="12"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150106.22999999998</v>
      </c>
      <c r="E259" s="51">
        <f t="shared" si="66"/>
        <v>118530.69</v>
      </c>
      <c r="F259" s="52">
        <f t="shared" ref="F259:F262" si="67">IF(D259&lt;&gt;0,IF(E259/D259&gt;=100,"&gt;&gt;100",E259/D259*100),"-")</f>
        <v>78.964537314673748</v>
      </c>
    </row>
    <row r="260" spans="1:6" ht="12.75" customHeight="1" x14ac:dyDescent="0.2">
      <c r="A260" s="53">
        <v>3721</v>
      </c>
      <c r="B260" s="85" t="s">
        <v>560</v>
      </c>
      <c r="C260" s="50" t="s">
        <v>561</v>
      </c>
      <c r="D260" s="242">
        <v>94690.18</v>
      </c>
      <c r="E260" s="242">
        <v>63400</v>
      </c>
      <c r="F260" s="52">
        <f t="shared" si="67"/>
        <v>66.955200634321315</v>
      </c>
    </row>
    <row r="261" spans="1:6" ht="12.75" customHeight="1" x14ac:dyDescent="0.2">
      <c r="A261" s="53">
        <v>3722</v>
      </c>
      <c r="B261" s="85" t="s">
        <v>562</v>
      </c>
      <c r="C261" s="50" t="s">
        <v>563</v>
      </c>
      <c r="D261" s="242">
        <v>55416.05</v>
      </c>
      <c r="E261" s="242">
        <v>55130.69</v>
      </c>
      <c r="F261" s="52">
        <f t="shared" si="67"/>
        <v>99.485058931482854</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364837.43</v>
      </c>
      <c r="E263" s="51">
        <f t="shared" si="68"/>
        <v>473268.66</v>
      </c>
      <c r="F263" s="52">
        <f t="shared" ref="F263:F267" si="69">IF(D263&lt;&gt;0,IF(E263/D263&gt;=100,"&gt;&gt;100",E263/D263*100),"-")</f>
        <v>129.72042369665851</v>
      </c>
    </row>
    <row r="264" spans="1:6" ht="12.75" customHeight="1" x14ac:dyDescent="0.2">
      <c r="A264" s="53">
        <v>381</v>
      </c>
      <c r="B264" s="85" t="s">
        <v>568</v>
      </c>
      <c r="C264" s="50" t="s">
        <v>569</v>
      </c>
      <c r="D264" s="51">
        <f t="shared" ref="D264:E264" si="70">SUM(D265:D267)</f>
        <v>352788.51</v>
      </c>
      <c r="E264" s="51">
        <f t="shared" si="70"/>
        <v>473268.66</v>
      </c>
      <c r="F264" s="52">
        <f t="shared" si="69"/>
        <v>134.15081460561171</v>
      </c>
    </row>
    <row r="265" spans="1:6" ht="12.75" customHeight="1" x14ac:dyDescent="0.2">
      <c r="A265" s="53">
        <v>3811</v>
      </c>
      <c r="B265" s="85" t="s">
        <v>570</v>
      </c>
      <c r="C265" s="50" t="s">
        <v>571</v>
      </c>
      <c r="D265" s="242">
        <v>352788.51</v>
      </c>
      <c r="E265" s="242">
        <v>444685.93</v>
      </c>
      <c r="F265" s="52">
        <f t="shared" si="69"/>
        <v>126.0488699022539</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v>28582.73</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2.8"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12048.92</v>
      </c>
      <c r="E279" s="51">
        <f t="shared" si="75"/>
        <v>0</v>
      </c>
      <c r="F279" s="52">
        <f t="shared" si="74"/>
        <v>0</v>
      </c>
    </row>
    <row r="280" spans="1:6" ht="22.8" x14ac:dyDescent="0.2">
      <c r="A280" s="53">
        <v>3861</v>
      </c>
      <c r="B280" s="85" t="s">
        <v>599</v>
      </c>
      <c r="C280" s="50" t="s">
        <v>600</v>
      </c>
      <c r="D280" s="242">
        <v>0</v>
      </c>
      <c r="E280" s="242"/>
      <c r="F280" s="52" t="str">
        <f t="shared" si="74"/>
        <v>-</v>
      </c>
    </row>
    <row r="281" spans="1:6" ht="22.8" x14ac:dyDescent="0.2">
      <c r="A281" s="53">
        <v>3862</v>
      </c>
      <c r="B281" s="85" t="s">
        <v>601</v>
      </c>
      <c r="C281" s="50" t="s">
        <v>602</v>
      </c>
      <c r="D281" s="242">
        <v>12048.92</v>
      </c>
      <c r="E281" s="242"/>
      <c r="F281" s="52">
        <f t="shared" si="74"/>
        <v>0</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12"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2557107.9900000002</v>
      </c>
      <c r="E289" s="51">
        <f t="shared" si="79"/>
        <v>3055369.18</v>
      </c>
      <c r="F289" s="52">
        <f t="shared" si="76"/>
        <v>119.48534015569675</v>
      </c>
    </row>
    <row r="290" spans="1:6" ht="12.75" customHeight="1" x14ac:dyDescent="0.2">
      <c r="A290" s="53" t="s">
        <v>609</v>
      </c>
      <c r="B290" s="85" t="s">
        <v>620</v>
      </c>
      <c r="C290" s="50" t="s">
        <v>621</v>
      </c>
      <c r="D290" s="51">
        <f>IF(D6&gt;=D289,D6-D289,0)</f>
        <v>205912.96999999974</v>
      </c>
      <c r="E290" s="51">
        <f>IF(E6&gt;=E289,E6-E289,0)</f>
        <v>55393.659999999218</v>
      </c>
      <c r="F290" s="52">
        <f t="shared" si="76"/>
        <v>26.901491440776791</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1506073.51</v>
      </c>
      <c r="E292" s="242">
        <v>1602569.57</v>
      </c>
      <c r="F292" s="52">
        <f t="shared" si="76"/>
        <v>106.40712816202445</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414085.27</v>
      </c>
      <c r="E294" s="242">
        <v>316162.65000000002</v>
      </c>
      <c r="F294" s="52">
        <f t="shared" si="76"/>
        <v>76.352063911860483</v>
      </c>
    </row>
    <row r="295" spans="1:6" ht="12" x14ac:dyDescent="0.2">
      <c r="A295" s="53">
        <v>9661</v>
      </c>
      <c r="B295" s="85" t="s">
        <v>630</v>
      </c>
      <c r="C295" s="50" t="s">
        <v>631</v>
      </c>
      <c r="D295" s="242">
        <v>35.840000000000003</v>
      </c>
      <c r="E295" s="242">
        <v>0</v>
      </c>
      <c r="F295" s="52">
        <f t="shared" si="76"/>
        <v>0</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5">
      <c r="A297" s="350" t="s">
        <v>634</v>
      </c>
      <c r="B297" s="351"/>
      <c r="C297" s="219"/>
      <c r="D297" s="58"/>
      <c r="E297" s="58"/>
      <c r="F297" s="59"/>
    </row>
    <row r="298" spans="1:6" ht="12.75" customHeight="1" x14ac:dyDescent="0.2">
      <c r="A298" s="53">
        <v>7</v>
      </c>
      <c r="B298" s="85" t="s">
        <v>635</v>
      </c>
      <c r="C298" s="50" t="s">
        <v>636</v>
      </c>
      <c r="D298" s="51">
        <f t="shared" ref="D298:E298" si="80">D299+D311+D344+D348</f>
        <v>965212.42</v>
      </c>
      <c r="E298" s="51">
        <f t="shared" si="80"/>
        <v>903068.31</v>
      </c>
      <c r="F298" s="52">
        <f t="shared" ref="F298:F418" si="81">IF(D298&lt;&gt;0,IF(E298/D298&gt;=100,"&gt;&gt;100",E298/D298*100),"-")</f>
        <v>93.561613100668566</v>
      </c>
    </row>
    <row r="299" spans="1:6" ht="12.75" customHeight="1" x14ac:dyDescent="0.2">
      <c r="A299" s="53">
        <v>71</v>
      </c>
      <c r="B299" s="85" t="s">
        <v>637</v>
      </c>
      <c r="C299" s="50" t="s">
        <v>638</v>
      </c>
      <c r="D299" s="51">
        <f t="shared" ref="D299:E299" si="82">D300+D304</f>
        <v>965212.42</v>
      </c>
      <c r="E299" s="51">
        <f t="shared" si="82"/>
        <v>903068.31</v>
      </c>
      <c r="F299" s="52">
        <f t="shared" si="81"/>
        <v>93.561613100668566</v>
      </c>
    </row>
    <row r="300" spans="1:6" ht="12" x14ac:dyDescent="0.2">
      <c r="A300" s="53">
        <v>711</v>
      </c>
      <c r="B300" s="85" t="s">
        <v>639</v>
      </c>
      <c r="C300" s="50" t="s">
        <v>640</v>
      </c>
      <c r="D300" s="51">
        <f t="shared" ref="D300:E300" si="83">SUM(D301:D303)</f>
        <v>871404.14</v>
      </c>
      <c r="E300" s="51">
        <f t="shared" si="83"/>
        <v>889265.15</v>
      </c>
      <c r="F300" s="52">
        <f t="shared" si="81"/>
        <v>102.04968156336737</v>
      </c>
    </row>
    <row r="301" spans="1:6" ht="12.75" customHeight="1" x14ac:dyDescent="0.2">
      <c r="A301" s="53">
        <v>7111</v>
      </c>
      <c r="B301" s="85" t="s">
        <v>641</v>
      </c>
      <c r="C301" s="50" t="s">
        <v>642</v>
      </c>
      <c r="D301" s="242">
        <v>871404.14</v>
      </c>
      <c r="E301" s="242">
        <v>889265.15</v>
      </c>
      <c r="F301" s="52">
        <f t="shared" si="81"/>
        <v>102.04968156336737</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93808.28</v>
      </c>
      <c r="E304" s="51">
        <f t="shared" si="84"/>
        <v>13803.16</v>
      </c>
      <c r="F304" s="52">
        <f t="shared" si="81"/>
        <v>14.714223520567693</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93808.28</v>
      </c>
      <c r="E308" s="242">
        <v>13803.16</v>
      </c>
      <c r="F308" s="52">
        <f t="shared" si="81"/>
        <v>14.714223520567693</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2.8"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2.8"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12" x14ac:dyDescent="0.2">
      <c r="A344" s="53">
        <v>73</v>
      </c>
      <c r="B344" s="85" t="s">
        <v>727</v>
      </c>
      <c r="C344" s="50" t="s">
        <v>728</v>
      </c>
      <c r="D344" s="51">
        <f t="shared" ref="D344:E344" si="92">D345</f>
        <v>0</v>
      </c>
      <c r="E344" s="51">
        <f t="shared" si="92"/>
        <v>0</v>
      </c>
      <c r="F344" s="52" t="str">
        <f t="shared" si="81"/>
        <v>-</v>
      </c>
    </row>
    <row r="345" spans="1:6" ht="22.8"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1087372.32</v>
      </c>
      <c r="E350" s="51">
        <f t="shared" si="95"/>
        <v>748083.17999999993</v>
      </c>
      <c r="F350" s="52">
        <f t="shared" si="81"/>
        <v>68.797335212652825</v>
      </c>
    </row>
    <row r="351" spans="1:6" ht="12.75" customHeight="1" x14ac:dyDescent="0.2">
      <c r="A351" s="53">
        <v>41</v>
      </c>
      <c r="B351" s="85" t="s">
        <v>741</v>
      </c>
      <c r="C351" s="50" t="s">
        <v>742</v>
      </c>
      <c r="D351" s="51">
        <f t="shared" ref="D351:E351" si="96">D352+D356</f>
        <v>227185.72</v>
      </c>
      <c r="E351" s="51">
        <f t="shared" si="96"/>
        <v>251326.31</v>
      </c>
      <c r="F351" s="52">
        <f t="shared" si="81"/>
        <v>110.62592754509394</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227185.72</v>
      </c>
      <c r="E356" s="51">
        <f t="shared" si="98"/>
        <v>251326.31</v>
      </c>
      <c r="F356" s="52">
        <f t="shared" si="81"/>
        <v>110.62592754509394</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v>49851.96</v>
      </c>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227185.72</v>
      </c>
      <c r="E362" s="242">
        <v>201474.35</v>
      </c>
      <c r="F362" s="52">
        <f t="shared" si="81"/>
        <v>88.682664561839545</v>
      </c>
    </row>
    <row r="363" spans="1:6" ht="22.8" x14ac:dyDescent="0.2">
      <c r="A363" s="53">
        <v>42</v>
      </c>
      <c r="B363" s="232" t="s">
        <v>757</v>
      </c>
      <c r="C363" s="50" t="s">
        <v>758</v>
      </c>
      <c r="D363" s="51">
        <f t="shared" ref="D363:E363" si="99">D364+D369+D378+D383+D388+D391</f>
        <v>860186.6</v>
      </c>
      <c r="E363" s="51">
        <f t="shared" si="99"/>
        <v>496756.87</v>
      </c>
      <c r="F363" s="52">
        <f t="shared" si="81"/>
        <v>57.749896359696841</v>
      </c>
    </row>
    <row r="364" spans="1:6" ht="12.75" customHeight="1" x14ac:dyDescent="0.2">
      <c r="A364" s="53">
        <v>421</v>
      </c>
      <c r="B364" s="85" t="s">
        <v>759</v>
      </c>
      <c r="C364" s="50" t="s">
        <v>760</v>
      </c>
      <c r="D364" s="51">
        <f t="shared" ref="D364:E364" si="100">SUM(D365:D368)</f>
        <v>722375.74</v>
      </c>
      <c r="E364" s="51">
        <f t="shared" si="100"/>
        <v>306865.99</v>
      </c>
      <c r="F364" s="52">
        <f t="shared" si="81"/>
        <v>42.480107374591505</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60869.17</v>
      </c>
      <c r="E366" s="242">
        <v>62150.91</v>
      </c>
      <c r="F366" s="52">
        <f t="shared" si="81"/>
        <v>102.10572938648581</v>
      </c>
    </row>
    <row r="367" spans="1:6" ht="12.75" customHeight="1" x14ac:dyDescent="0.2">
      <c r="A367" s="53">
        <v>4213</v>
      </c>
      <c r="B367" s="85" t="s">
        <v>669</v>
      </c>
      <c r="C367" s="50" t="s">
        <v>763</v>
      </c>
      <c r="D367" s="242">
        <v>71469.009999999995</v>
      </c>
      <c r="E367" s="242"/>
      <c r="F367" s="52">
        <f t="shared" si="81"/>
        <v>0</v>
      </c>
    </row>
    <row r="368" spans="1:6" ht="12.75" customHeight="1" x14ac:dyDescent="0.2">
      <c r="A368" s="53">
        <v>4214</v>
      </c>
      <c r="B368" s="85" t="s">
        <v>671</v>
      </c>
      <c r="C368" s="50" t="s">
        <v>764</v>
      </c>
      <c r="D368" s="242">
        <v>590037.56000000006</v>
      </c>
      <c r="E368" s="242">
        <v>244715.08</v>
      </c>
      <c r="F368" s="52">
        <f t="shared" si="81"/>
        <v>41.474491895058335</v>
      </c>
    </row>
    <row r="369" spans="1:6" ht="12.75" customHeight="1" x14ac:dyDescent="0.2">
      <c r="A369" s="53">
        <v>422</v>
      </c>
      <c r="B369" s="85" t="s">
        <v>765</v>
      </c>
      <c r="C369" s="50" t="s">
        <v>766</v>
      </c>
      <c r="D369" s="51">
        <f t="shared" ref="D369:E369" si="101">SUM(D370:D377)</f>
        <v>133026.65</v>
      </c>
      <c r="E369" s="51">
        <f t="shared" si="101"/>
        <v>189890.88</v>
      </c>
      <c r="F369" s="52">
        <f t="shared" si="81"/>
        <v>142.74649478130888</v>
      </c>
    </row>
    <row r="370" spans="1:6" ht="12.75" customHeight="1" x14ac:dyDescent="0.2">
      <c r="A370" s="53">
        <v>4221</v>
      </c>
      <c r="B370" s="85" t="s">
        <v>675</v>
      </c>
      <c r="C370" s="50" t="s">
        <v>767</v>
      </c>
      <c r="D370" s="242">
        <v>657.5</v>
      </c>
      <c r="E370" s="242"/>
      <c r="F370" s="52">
        <f t="shared" si="81"/>
        <v>0</v>
      </c>
    </row>
    <row r="371" spans="1:6" ht="12.75" customHeight="1" x14ac:dyDescent="0.2">
      <c r="A371" s="53">
        <v>4222</v>
      </c>
      <c r="B371" s="85" t="s">
        <v>768</v>
      </c>
      <c r="C371" s="50" t="s">
        <v>769</v>
      </c>
      <c r="D371" s="242">
        <v>0</v>
      </c>
      <c r="E371" s="242">
        <v>5082.9799999999996</v>
      </c>
      <c r="F371" s="52" t="str">
        <f t="shared" si="81"/>
        <v>-</v>
      </c>
    </row>
    <row r="372" spans="1:6" ht="12.75" customHeight="1" x14ac:dyDescent="0.2">
      <c r="A372" s="53">
        <v>4223</v>
      </c>
      <c r="B372" s="85" t="s">
        <v>679</v>
      </c>
      <c r="C372" s="50" t="s">
        <v>770</v>
      </c>
      <c r="D372" s="242">
        <v>63266.51</v>
      </c>
      <c r="E372" s="242">
        <v>86212.5</v>
      </c>
      <c r="F372" s="52">
        <f t="shared" si="81"/>
        <v>136.26877790477141</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40987.629999999997</v>
      </c>
      <c r="E374" s="242">
        <v>9722</v>
      </c>
      <c r="F374" s="52">
        <f t="shared" si="81"/>
        <v>23.719351423832023</v>
      </c>
    </row>
    <row r="375" spans="1:6" ht="12.75" customHeight="1" x14ac:dyDescent="0.2">
      <c r="A375" s="53">
        <v>4226</v>
      </c>
      <c r="B375" s="85" t="s">
        <v>685</v>
      </c>
      <c r="C375" s="50" t="s">
        <v>773</v>
      </c>
      <c r="D375" s="242">
        <v>3718.13</v>
      </c>
      <c r="E375" s="242">
        <v>5800</v>
      </c>
      <c r="F375" s="52">
        <f t="shared" si="81"/>
        <v>155.99239402602919</v>
      </c>
    </row>
    <row r="376" spans="1:6" ht="12.75" customHeight="1" x14ac:dyDescent="0.2">
      <c r="A376" s="53">
        <v>4227</v>
      </c>
      <c r="B376" s="232" t="s">
        <v>687</v>
      </c>
      <c r="C376" s="50" t="s">
        <v>774</v>
      </c>
      <c r="D376" s="242">
        <v>24396.880000000001</v>
      </c>
      <c r="E376" s="242">
        <v>83073.399999999994</v>
      </c>
      <c r="F376" s="52">
        <f t="shared" si="81"/>
        <v>340.50829450323153</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4784.21</v>
      </c>
      <c r="E378" s="51">
        <f t="shared" si="102"/>
        <v>0</v>
      </c>
      <c r="F378" s="52">
        <f t="shared" si="81"/>
        <v>0</v>
      </c>
    </row>
    <row r="379" spans="1:6" ht="12.75" customHeight="1" x14ac:dyDescent="0.2">
      <c r="A379" s="53">
        <v>4231</v>
      </c>
      <c r="B379" s="85" t="s">
        <v>693</v>
      </c>
      <c r="C379" s="50" t="s">
        <v>778</v>
      </c>
      <c r="D379" s="242">
        <v>4784.21</v>
      </c>
      <c r="E379" s="242"/>
      <c r="F379" s="52">
        <f t="shared" si="81"/>
        <v>0</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12"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154985.13000000012</v>
      </c>
      <c r="F407" s="52" t="str">
        <f t="shared" si="81"/>
        <v>-</v>
      </c>
    </row>
    <row r="408" spans="1:6" ht="12.75" customHeight="1" x14ac:dyDescent="0.2">
      <c r="A408" s="53" t="s">
        <v>609</v>
      </c>
      <c r="B408" s="85" t="s">
        <v>822</v>
      </c>
      <c r="C408" s="50" t="s">
        <v>823</v>
      </c>
      <c r="D408" s="51">
        <f t="shared" ref="D408:E408" si="111">IF(D350&gt;=D298,D350-D298,0)</f>
        <v>122159.90000000002</v>
      </c>
      <c r="E408" s="51">
        <f t="shared" si="111"/>
        <v>0</v>
      </c>
      <c r="F408" s="52">
        <f t="shared" si="81"/>
        <v>0</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1315711.6200000001</v>
      </c>
      <c r="E410" s="242">
        <v>1321506.75</v>
      </c>
      <c r="F410" s="52">
        <f t="shared" si="81"/>
        <v>100.44045594124948</v>
      </c>
    </row>
    <row r="411" spans="1:6" ht="12.75" customHeight="1" x14ac:dyDescent="0.2">
      <c r="A411" s="53">
        <v>97</v>
      </c>
      <c r="B411" s="85" t="s">
        <v>828</v>
      </c>
      <c r="C411" s="50" t="s">
        <v>829</v>
      </c>
      <c r="D411" s="242">
        <v>177886.69</v>
      </c>
      <c r="E411" s="242">
        <v>100943.88</v>
      </c>
      <c r="F411" s="52">
        <f t="shared" si="81"/>
        <v>56.746168024150656</v>
      </c>
    </row>
    <row r="412" spans="1:6" ht="12.75" customHeight="1" x14ac:dyDescent="0.2">
      <c r="A412" s="53" t="s">
        <v>609</v>
      </c>
      <c r="B412" s="85" t="s">
        <v>830</v>
      </c>
      <c r="C412" s="50" t="s">
        <v>831</v>
      </c>
      <c r="D412" s="51">
        <f>D6+D298</f>
        <v>3728233.38</v>
      </c>
      <c r="E412" s="51">
        <f>E6+E298</f>
        <v>4013831.1499999994</v>
      </c>
      <c r="F412" s="52">
        <f t="shared" si="81"/>
        <v>107.66040483227472</v>
      </c>
    </row>
    <row r="413" spans="1:6" ht="12.75" customHeight="1" x14ac:dyDescent="0.2">
      <c r="A413" s="53" t="s">
        <v>609</v>
      </c>
      <c r="B413" s="85" t="s">
        <v>832</v>
      </c>
      <c r="C413" s="50" t="s">
        <v>833</v>
      </c>
      <c r="D413" s="51">
        <f t="shared" ref="D413:E413" si="112">D289+D350</f>
        <v>3644480.3100000005</v>
      </c>
      <c r="E413" s="51">
        <f t="shared" si="112"/>
        <v>3803452.3600000003</v>
      </c>
      <c r="F413" s="52">
        <f t="shared" si="81"/>
        <v>104.36199503023245</v>
      </c>
    </row>
    <row r="414" spans="1:6" ht="12.75" customHeight="1" x14ac:dyDescent="0.2">
      <c r="A414" s="53" t="s">
        <v>609</v>
      </c>
      <c r="B414" s="85" t="s">
        <v>834</v>
      </c>
      <c r="C414" s="50" t="s">
        <v>835</v>
      </c>
      <c r="D414" s="51">
        <f t="shared" ref="D414:E414" si="113">IF(D412&gt;=D413,D412-D413,0)</f>
        <v>83753.069999999367</v>
      </c>
      <c r="E414" s="51">
        <f t="shared" si="113"/>
        <v>210378.78999999911</v>
      </c>
      <c r="F414" s="52">
        <f t="shared" si="81"/>
        <v>251.18934744720485</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190361.8899999999</v>
      </c>
      <c r="E416" s="51">
        <f t="shared" si="115"/>
        <v>281062.82000000007</v>
      </c>
      <c r="F416" s="52">
        <f t="shared" si="81"/>
        <v>147.64657989054436</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591971.96</v>
      </c>
      <c r="E418" s="62">
        <f t="shared" si="117"/>
        <v>417106.53</v>
      </c>
      <c r="F418" s="57">
        <f t="shared" si="81"/>
        <v>70.46052147469959</v>
      </c>
    </row>
    <row r="419" spans="1:6" s="75" customFormat="1" ht="20.100000000000001" customHeight="1" x14ac:dyDescent="0.25">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849</v>
      </c>
      <c r="C421" s="50" t="s">
        <v>850</v>
      </c>
      <c r="D421" s="51">
        <f t="shared" ref="D421:E421" si="120">D422+D427+D430+D434+D435+D442+D447+D455</f>
        <v>0</v>
      </c>
      <c r="E421" s="51">
        <f t="shared" si="120"/>
        <v>0</v>
      </c>
      <c r="F421" s="52" t="str">
        <f t="shared" si="119"/>
        <v>-</v>
      </c>
    </row>
    <row r="422" spans="1:6" ht="22.8"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2.8" x14ac:dyDescent="0.2">
      <c r="A427" s="53">
        <v>812</v>
      </c>
      <c r="B427" s="85" t="s">
        <v>861</v>
      </c>
      <c r="C427" s="50" t="s">
        <v>862</v>
      </c>
      <c r="D427" s="51">
        <f t="shared" ref="D427:E427" si="122">SUM(D428:D429)</f>
        <v>0</v>
      </c>
      <c r="E427" s="51">
        <f t="shared" si="122"/>
        <v>0</v>
      </c>
      <c r="F427" s="52" t="str">
        <f t="shared" si="119"/>
        <v>-</v>
      </c>
    </row>
    <row r="428" spans="1:6" ht="22.8" x14ac:dyDescent="0.2">
      <c r="A428" s="53">
        <v>8121</v>
      </c>
      <c r="B428" s="232" t="s">
        <v>863</v>
      </c>
      <c r="C428" s="50" t="s">
        <v>864</v>
      </c>
      <c r="D428" s="242">
        <v>0</v>
      </c>
      <c r="E428" s="242"/>
      <c r="F428" s="52" t="str">
        <f t="shared" si="119"/>
        <v>-</v>
      </c>
    </row>
    <row r="429" spans="1:6" ht="22.8" x14ac:dyDescent="0.2">
      <c r="A429" s="53">
        <v>8122</v>
      </c>
      <c r="B429" s="232" t="s">
        <v>865</v>
      </c>
      <c r="C429" s="50" t="s">
        <v>866</v>
      </c>
      <c r="D429" s="242">
        <v>0</v>
      </c>
      <c r="E429" s="242"/>
      <c r="F429" s="52" t="str">
        <f t="shared" si="119"/>
        <v>-</v>
      </c>
    </row>
    <row r="430" spans="1:6" ht="22.8"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12" x14ac:dyDescent="0.2">
      <c r="A434" s="53">
        <v>814</v>
      </c>
      <c r="B434" s="232" t="s">
        <v>875</v>
      </c>
      <c r="C434" s="50" t="s">
        <v>876</v>
      </c>
      <c r="D434" s="242">
        <v>0</v>
      </c>
      <c r="E434" s="242"/>
      <c r="F434" s="52" t="str">
        <f t="shared" si="119"/>
        <v>-</v>
      </c>
    </row>
    <row r="435" spans="1:6" ht="22.8"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12" x14ac:dyDescent="0.2">
      <c r="A437" s="53">
        <v>8154</v>
      </c>
      <c r="B437" s="85" t="s">
        <v>881</v>
      </c>
      <c r="C437" s="50" t="s">
        <v>882</v>
      </c>
      <c r="D437" s="242">
        <v>0</v>
      </c>
      <c r="E437" s="242"/>
      <c r="F437" s="52" t="str">
        <f t="shared" si="119"/>
        <v>-</v>
      </c>
    </row>
    <row r="438" spans="1:6" ht="22.8"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2.8"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2.8" x14ac:dyDescent="0.2">
      <c r="A453" s="53">
        <v>8176</v>
      </c>
      <c r="B453" s="85" t="s">
        <v>913</v>
      </c>
      <c r="C453" s="50" t="s">
        <v>914</v>
      </c>
      <c r="D453" s="242">
        <v>0</v>
      </c>
      <c r="E453" s="242"/>
      <c r="F453" s="52" t="str">
        <f t="shared" si="119"/>
        <v>-</v>
      </c>
    </row>
    <row r="454" spans="1:6" ht="22.8"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12" x14ac:dyDescent="0.2">
      <c r="A456" s="53" t="s">
        <v>919</v>
      </c>
      <c r="B456" s="232" t="s">
        <v>920</v>
      </c>
      <c r="C456" s="50" t="s">
        <v>919</v>
      </c>
      <c r="D456" s="242">
        <v>0</v>
      </c>
      <c r="E456" s="242"/>
      <c r="F456" s="52" t="str">
        <f t="shared" si="119"/>
        <v>-</v>
      </c>
    </row>
    <row r="457" spans="1:6" ht="12"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2.8"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12" x14ac:dyDescent="0.2">
      <c r="A477" s="53">
        <v>832</v>
      </c>
      <c r="B477" s="232" t="s">
        <v>961</v>
      </c>
      <c r="C477" s="50" t="s">
        <v>962</v>
      </c>
      <c r="D477" s="242">
        <v>0</v>
      </c>
      <c r="E477" s="242"/>
      <c r="F477" s="52" t="str">
        <f t="shared" si="119"/>
        <v>-</v>
      </c>
    </row>
    <row r="478" spans="1:6" ht="22.8" x14ac:dyDescent="0.2">
      <c r="A478" s="53">
        <v>833</v>
      </c>
      <c r="B478" s="85" t="s">
        <v>963</v>
      </c>
      <c r="C478" s="50" t="s">
        <v>964</v>
      </c>
      <c r="D478" s="51">
        <f t="shared" ref="D478:E478" si="135">SUM(D479:D480)</f>
        <v>0</v>
      </c>
      <c r="E478" s="51">
        <f t="shared" si="135"/>
        <v>0</v>
      </c>
      <c r="F478" s="52" t="str">
        <f t="shared" si="119"/>
        <v>-</v>
      </c>
    </row>
    <row r="479" spans="1:6" ht="22.8"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2.8"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2.8"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2.8"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2.8"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12"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2.8"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2.8"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10545.44</v>
      </c>
      <c r="E528" s="51">
        <f t="shared" si="148"/>
        <v>6709.18</v>
      </c>
      <c r="F528" s="52">
        <f t="shared" si="119"/>
        <v>63.62162223672032</v>
      </c>
    </row>
    <row r="529" spans="1:6" ht="12" x14ac:dyDescent="0.2">
      <c r="A529" s="53">
        <v>51</v>
      </c>
      <c r="B529" s="85" t="s">
        <v>1065</v>
      </c>
      <c r="C529" s="50" t="s">
        <v>1066</v>
      </c>
      <c r="D529" s="51">
        <f t="shared" ref="D529:E529" si="149">D530+D535+D538+D542+D543+D550+D555+D563</f>
        <v>0</v>
      </c>
      <c r="E529" s="51">
        <f t="shared" si="149"/>
        <v>0</v>
      </c>
      <c r="F529" s="52" t="str">
        <f t="shared" si="119"/>
        <v>-</v>
      </c>
    </row>
    <row r="530" spans="1:6" ht="22.8"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2.8" x14ac:dyDescent="0.2">
      <c r="A535" s="53">
        <v>512</v>
      </c>
      <c r="B535" s="232" t="s">
        <v>1077</v>
      </c>
      <c r="C535" s="50" t="s">
        <v>1078</v>
      </c>
      <c r="D535" s="51">
        <f t="shared" ref="D535:E535" si="151">SUM(D536:D537)</f>
        <v>0</v>
      </c>
      <c r="E535" s="51">
        <f t="shared" si="151"/>
        <v>0</v>
      </c>
      <c r="F535" s="52" t="str">
        <f t="shared" si="119"/>
        <v>-</v>
      </c>
    </row>
    <row r="536" spans="1:6" ht="12" x14ac:dyDescent="0.2">
      <c r="A536" s="53">
        <v>5121</v>
      </c>
      <c r="B536" s="85" t="s">
        <v>1079</v>
      </c>
      <c r="C536" s="50" t="s">
        <v>1080</v>
      </c>
      <c r="D536" s="242">
        <v>0</v>
      </c>
      <c r="E536" s="242"/>
      <c r="F536" s="52" t="str">
        <f t="shared" si="119"/>
        <v>-</v>
      </c>
    </row>
    <row r="537" spans="1:6" ht="12" x14ac:dyDescent="0.2">
      <c r="A537" s="53">
        <v>5122</v>
      </c>
      <c r="B537" s="85" t="s">
        <v>1081</v>
      </c>
      <c r="C537" s="50" t="s">
        <v>1082</v>
      </c>
      <c r="D537" s="242">
        <v>0</v>
      </c>
      <c r="E537" s="242"/>
      <c r="F537" s="52" t="str">
        <f t="shared" si="119"/>
        <v>-</v>
      </c>
    </row>
    <row r="538" spans="1:6" ht="22.8"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2.8"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12"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2.8"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2.8"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2.8"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2.8" x14ac:dyDescent="0.2">
      <c r="A587" s="53">
        <v>533</v>
      </c>
      <c r="B587" s="85" t="s">
        <v>1173</v>
      </c>
      <c r="C587" s="50" t="s">
        <v>1174</v>
      </c>
      <c r="D587" s="51">
        <f t="shared" ref="D587:E587" si="165">SUM(D588:D589)</f>
        <v>0</v>
      </c>
      <c r="E587" s="51">
        <f t="shared" si="165"/>
        <v>0</v>
      </c>
      <c r="F587" s="52" t="str">
        <f t="shared" si="119"/>
        <v>-</v>
      </c>
    </row>
    <row r="588" spans="1:6" ht="22.8"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2.8"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2.8" x14ac:dyDescent="0.2">
      <c r="A593" s="53">
        <v>54</v>
      </c>
      <c r="B593" s="232" t="s">
        <v>1184</v>
      </c>
      <c r="C593" s="50" t="s">
        <v>1185</v>
      </c>
      <c r="D593" s="51">
        <f t="shared" ref="D593:E593" si="167">D594+D599+D603+D605+D612+D617</f>
        <v>10545.44</v>
      </c>
      <c r="E593" s="51">
        <f t="shared" si="167"/>
        <v>6709.18</v>
      </c>
      <c r="F593" s="52">
        <f t="shared" si="119"/>
        <v>63.62162223672032</v>
      </c>
    </row>
    <row r="594" spans="1:6" ht="22.8"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2.8"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12" x14ac:dyDescent="0.2">
      <c r="A601" s="53">
        <v>5423</v>
      </c>
      <c r="B601" s="85" t="s">
        <v>1200</v>
      </c>
      <c r="C601" s="50" t="s">
        <v>1201</v>
      </c>
      <c r="D601" s="242">
        <v>0</v>
      </c>
      <c r="E601" s="242"/>
      <c r="F601" s="52" t="str">
        <f t="shared" si="119"/>
        <v>-</v>
      </c>
    </row>
    <row r="602" spans="1:6" ht="22.8" x14ac:dyDescent="0.2">
      <c r="A602" s="53">
        <v>5424</v>
      </c>
      <c r="B602" s="85" t="s">
        <v>1202</v>
      </c>
      <c r="C602" s="50" t="s">
        <v>1203</v>
      </c>
      <c r="D602" s="242">
        <v>0</v>
      </c>
      <c r="E602" s="242"/>
      <c r="F602" s="52" t="str">
        <f t="shared" si="119"/>
        <v>-</v>
      </c>
    </row>
    <row r="603" spans="1:6" ht="22.8"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2.8" x14ac:dyDescent="0.2">
      <c r="A605" s="53">
        <v>544</v>
      </c>
      <c r="B605" s="85" t="s">
        <v>1208</v>
      </c>
      <c r="C605" s="50" t="s">
        <v>1209</v>
      </c>
      <c r="D605" s="51">
        <f t="shared" ref="D605:E605" si="171">SUM(D606:D611)</f>
        <v>10545.44</v>
      </c>
      <c r="E605" s="51">
        <f t="shared" si="171"/>
        <v>6709.18</v>
      </c>
      <c r="F605" s="52">
        <f t="shared" si="119"/>
        <v>63.62162223672032</v>
      </c>
    </row>
    <row r="606" spans="1:6" ht="22.8" x14ac:dyDescent="0.2">
      <c r="A606" s="53">
        <v>5443</v>
      </c>
      <c r="B606" s="85" t="s">
        <v>1210</v>
      </c>
      <c r="C606" s="50" t="s">
        <v>1211</v>
      </c>
      <c r="D606" s="242">
        <v>10545.44</v>
      </c>
      <c r="E606" s="242">
        <v>6709.18</v>
      </c>
      <c r="F606" s="52">
        <f t="shared" si="119"/>
        <v>63.62162223672032</v>
      </c>
    </row>
    <row r="607" spans="1:6" ht="22.8" x14ac:dyDescent="0.2">
      <c r="A607" s="53">
        <v>5444</v>
      </c>
      <c r="B607" s="232" t="s">
        <v>1212</v>
      </c>
      <c r="C607" s="50" t="s">
        <v>1213</v>
      </c>
      <c r="D607" s="242">
        <v>0</v>
      </c>
      <c r="E607" s="242"/>
      <c r="F607" s="52" t="str">
        <f t="shared" si="119"/>
        <v>-</v>
      </c>
    </row>
    <row r="608" spans="1:6" ht="22.8"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12" x14ac:dyDescent="0.2">
      <c r="A611" s="53">
        <v>5448</v>
      </c>
      <c r="B611" s="85" t="s">
        <v>1220</v>
      </c>
      <c r="C611" s="50" t="s">
        <v>1221</v>
      </c>
      <c r="D611" s="242">
        <v>0</v>
      </c>
      <c r="E611" s="242"/>
      <c r="F611" s="52" t="str">
        <f t="shared" si="119"/>
        <v>-</v>
      </c>
    </row>
    <row r="612" spans="1:6" ht="22.8" x14ac:dyDescent="0.2">
      <c r="A612" s="53">
        <v>545</v>
      </c>
      <c r="B612" s="85" t="s">
        <v>1222</v>
      </c>
      <c r="C612" s="50" t="s">
        <v>1223</v>
      </c>
      <c r="D612" s="51">
        <f t="shared" ref="D612:E612" si="172">SUM(D613:D616)</f>
        <v>0</v>
      </c>
      <c r="E612" s="51">
        <f t="shared" si="172"/>
        <v>0</v>
      </c>
      <c r="F612" s="52" t="str">
        <f t="shared" si="119"/>
        <v>-</v>
      </c>
    </row>
    <row r="613" spans="1:6" ht="22.8"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12"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2.8" x14ac:dyDescent="0.2">
      <c r="A623" s="53">
        <v>5476</v>
      </c>
      <c r="B623" s="85" t="s">
        <v>1244</v>
      </c>
      <c r="C623" s="50" t="s">
        <v>1245</v>
      </c>
      <c r="D623" s="242">
        <v>0</v>
      </c>
      <c r="E623" s="242"/>
      <c r="F623" s="52" t="str">
        <f t="shared" si="119"/>
        <v>-</v>
      </c>
    </row>
    <row r="624" spans="1:6" ht="22.8"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12"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10545.44</v>
      </c>
      <c r="E636" s="51">
        <f t="shared" si="179"/>
        <v>6709.18</v>
      </c>
      <c r="F636" s="52">
        <f t="shared" si="119"/>
        <v>63.62162223672032</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19506.599999999999</v>
      </c>
      <c r="E638" s="242">
        <v>30052.04</v>
      </c>
      <c r="F638" s="52">
        <f t="shared" si="119"/>
        <v>154.06088195790144</v>
      </c>
    </row>
    <row r="639" spans="1:6" ht="12.75" customHeight="1" x14ac:dyDescent="0.2">
      <c r="A639" s="53" t="s">
        <v>609</v>
      </c>
      <c r="B639" s="85" t="s">
        <v>1276</v>
      </c>
      <c r="C639" s="50" t="s">
        <v>1277</v>
      </c>
      <c r="D639" s="51">
        <f t="shared" ref="D639:E639" si="180">D412+D420</f>
        <v>3728233.38</v>
      </c>
      <c r="E639" s="51">
        <f t="shared" si="180"/>
        <v>4013831.1499999994</v>
      </c>
      <c r="F639" s="52">
        <f t="shared" si="119"/>
        <v>107.66040483227472</v>
      </c>
    </row>
    <row r="640" spans="1:6" ht="12.75" customHeight="1" x14ac:dyDescent="0.2">
      <c r="A640" s="53" t="s">
        <v>609</v>
      </c>
      <c r="B640" s="85" t="s">
        <v>1278</v>
      </c>
      <c r="C640" s="50" t="s">
        <v>1279</v>
      </c>
      <c r="D640" s="51">
        <f t="shared" ref="D640:E640" si="181">D413+D528</f>
        <v>3655025.7500000005</v>
      </c>
      <c r="E640" s="51">
        <f t="shared" si="181"/>
        <v>3810161.5400000005</v>
      </c>
      <c r="F640" s="52">
        <f t="shared" si="119"/>
        <v>104.24445135578047</v>
      </c>
    </row>
    <row r="641" spans="1:6" ht="12.75" customHeight="1" x14ac:dyDescent="0.2">
      <c r="A641" s="53" t="s">
        <v>609</v>
      </c>
      <c r="B641" s="85" t="s">
        <v>1280</v>
      </c>
      <c r="C641" s="50" t="s">
        <v>1281</v>
      </c>
      <c r="D641" s="51">
        <f t="shared" ref="D641:E641" si="182">IF(D639&gt;=D640,D639-D640,0)</f>
        <v>73207.629999999423</v>
      </c>
      <c r="E641" s="51">
        <f t="shared" si="182"/>
        <v>203669.60999999894</v>
      </c>
      <c r="F641" s="52">
        <f t="shared" si="119"/>
        <v>278.20817310982551</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2.8" x14ac:dyDescent="0.2">
      <c r="A643" s="60" t="s">
        <v>1284</v>
      </c>
      <c r="B643" s="85" t="s">
        <v>1285</v>
      </c>
      <c r="C643" s="61" t="s">
        <v>1284</v>
      </c>
      <c r="D643" s="51">
        <f t="shared" ref="D643:E643" si="184">IF(D416-D417+D637-D638&gt;=0,D416-D417+D637-D638,0)</f>
        <v>170855.28999999989</v>
      </c>
      <c r="E643" s="51">
        <f t="shared" si="184"/>
        <v>251010.78000000006</v>
      </c>
      <c r="F643" s="52">
        <f t="shared" si="119"/>
        <v>146.91425708855735</v>
      </c>
    </row>
    <row r="644" spans="1:6" ht="22.8" x14ac:dyDescent="0.2">
      <c r="A644" s="60" t="s">
        <v>1286</v>
      </c>
      <c r="B644" s="85" t="s">
        <v>1287</v>
      </c>
      <c r="C644" s="61" t="s">
        <v>1286</v>
      </c>
      <c r="D644" s="51">
        <f t="shared" ref="D644:E644" si="185">IF(D417-D416+D638-D637&gt;=0,D417-D416+D638-D637,0)</f>
        <v>0</v>
      </c>
      <c r="E644" s="51">
        <f t="shared" si="185"/>
        <v>0</v>
      </c>
      <c r="F644" s="52" t="str">
        <f t="shared" si="119"/>
        <v>-</v>
      </c>
    </row>
    <row r="645" spans="1:6" ht="22.8" x14ac:dyDescent="0.2">
      <c r="A645" s="53" t="s">
        <v>609</v>
      </c>
      <c r="B645" s="85" t="s">
        <v>1288</v>
      </c>
      <c r="C645" s="50" t="s">
        <v>1289</v>
      </c>
      <c r="D645" s="51">
        <f t="shared" ref="D645:E645" si="186">IF(D641+D643-D642-D644&gt;=0,D641+D643-D642-D644,0)</f>
        <v>244062.91999999931</v>
      </c>
      <c r="E645" s="51">
        <f t="shared" si="186"/>
        <v>454680.38999999897</v>
      </c>
      <c r="F645" s="52">
        <f t="shared" si="119"/>
        <v>186.29638209687903</v>
      </c>
    </row>
    <row r="646" spans="1:6" ht="22.8" x14ac:dyDescent="0.2">
      <c r="A646" s="53" t="s">
        <v>609</v>
      </c>
      <c r="B646" s="85" t="s">
        <v>1290</v>
      </c>
      <c r="C646" s="50" t="s">
        <v>1291</v>
      </c>
      <c r="D646" s="51">
        <f t="shared" ref="D646:E646" si="187">IF(D642+D644-D641-D643&gt;=0,D642+D644-D641-D643,0)</f>
        <v>0</v>
      </c>
      <c r="E646" s="51">
        <f t="shared" si="187"/>
        <v>0</v>
      </c>
      <c r="F646" s="52" t="str">
        <f t="shared" si="119"/>
        <v>-</v>
      </c>
    </row>
    <row r="647" spans="1:6" ht="22.8" x14ac:dyDescent="0.2">
      <c r="A647" s="55" t="s">
        <v>1292</v>
      </c>
      <c r="B647" s="233" t="s">
        <v>1293</v>
      </c>
      <c r="C647" s="56" t="s">
        <v>1292</v>
      </c>
      <c r="D647" s="243">
        <v>27678.2</v>
      </c>
      <c r="E647" s="243">
        <v>39802.14</v>
      </c>
      <c r="F647" s="57">
        <f t="shared" si="119"/>
        <v>143.80320974629853</v>
      </c>
    </row>
    <row r="648" spans="1:6" s="75" customFormat="1" ht="20.100000000000001" customHeight="1" x14ac:dyDescent="0.25">
      <c r="A648" s="350" t="s">
        <v>1294</v>
      </c>
      <c r="B648" s="351"/>
      <c r="C648" s="219"/>
      <c r="D648" s="58"/>
      <c r="E648" s="58"/>
      <c r="F648" s="59"/>
    </row>
    <row r="649" spans="1:6" ht="12.75" customHeight="1" x14ac:dyDescent="0.2">
      <c r="A649" s="53">
        <v>11</v>
      </c>
      <c r="B649" s="85" t="s">
        <v>1295</v>
      </c>
      <c r="C649" s="50" t="s">
        <v>1296</v>
      </c>
      <c r="D649" s="242">
        <v>338596.05</v>
      </c>
      <c r="E649" s="242">
        <v>506996.63</v>
      </c>
      <c r="F649" s="52">
        <f t="shared" ref="F649:F724" si="188">IF(D649&lt;&gt;0,IF(E649/D649&gt;=100,"&gt;&gt;100",E649/D649*100),"-")</f>
        <v>149.73495113129641</v>
      </c>
    </row>
    <row r="650" spans="1:6" ht="12.75" customHeight="1" x14ac:dyDescent="0.2">
      <c r="A650" s="53" t="s">
        <v>1297</v>
      </c>
      <c r="B650" s="85" t="s">
        <v>1298</v>
      </c>
      <c r="C650" s="50" t="s">
        <v>1297</v>
      </c>
      <c r="D650" s="242">
        <v>4112064.68</v>
      </c>
      <c r="E650" s="242">
        <v>4651668.22</v>
      </c>
      <c r="F650" s="52">
        <f t="shared" si="188"/>
        <v>113.1224477723925</v>
      </c>
    </row>
    <row r="651" spans="1:6" ht="12.75" customHeight="1" x14ac:dyDescent="0.2">
      <c r="A651" s="53" t="s">
        <v>1299</v>
      </c>
      <c r="B651" s="85" t="s">
        <v>1300</v>
      </c>
      <c r="C651" s="50" t="s">
        <v>1299</v>
      </c>
      <c r="D651" s="242">
        <v>3943664.1</v>
      </c>
      <c r="E651" s="242">
        <v>4492677.87</v>
      </c>
      <c r="F651" s="52">
        <f t="shared" si="188"/>
        <v>113.92141308383744</v>
      </c>
    </row>
    <row r="652" spans="1:6" ht="22.8" x14ac:dyDescent="0.2">
      <c r="A652" s="53">
        <v>11</v>
      </c>
      <c r="B652" s="85" t="s">
        <v>1301</v>
      </c>
      <c r="C652" s="50" t="s">
        <v>1302</v>
      </c>
      <c r="D652" s="51">
        <f t="shared" ref="D652:E652" si="189">+D649+D650-D651</f>
        <v>506996.63000000035</v>
      </c>
      <c r="E652" s="51">
        <f t="shared" si="189"/>
        <v>665986.97999999952</v>
      </c>
      <c r="F652" s="52">
        <f t="shared" si="188"/>
        <v>131.35925183565797</v>
      </c>
    </row>
    <row r="653" spans="1:6" ht="22.8" x14ac:dyDescent="0.2">
      <c r="A653" s="53" t="s">
        <v>609</v>
      </c>
      <c r="B653" s="85" t="s">
        <v>1303</v>
      </c>
      <c r="C653" s="50" t="s">
        <v>1304</v>
      </c>
      <c r="D653" s="262">
        <v>18</v>
      </c>
      <c r="E653" s="262">
        <v>26</v>
      </c>
      <c r="F653" s="52">
        <f t="shared" si="188"/>
        <v>144.44444444444443</v>
      </c>
    </row>
    <row r="654" spans="1:6" ht="22.8"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17</v>
      </c>
      <c r="E655" s="262">
        <v>25</v>
      </c>
      <c r="F655" s="52">
        <f t="shared" si="188"/>
        <v>147.05882352941177</v>
      </c>
    </row>
    <row r="656" spans="1:6" ht="12.75" customHeight="1" x14ac:dyDescent="0.2">
      <c r="A656" s="53" t="s">
        <v>609</v>
      </c>
      <c r="B656" s="85" t="s">
        <v>1309</v>
      </c>
      <c r="C656" s="50" t="s">
        <v>1310</v>
      </c>
      <c r="D656" s="262">
        <v>0</v>
      </c>
      <c r="E656" s="262"/>
      <c r="F656" s="52" t="str">
        <f t="shared" si="188"/>
        <v>-</v>
      </c>
    </row>
    <row r="657" spans="1:6" ht="22.8"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479576.56</v>
      </c>
      <c r="E661" s="242">
        <v>467531.27</v>
      </c>
      <c r="F661" s="52">
        <f t="shared" si="188"/>
        <v>97.488348888444435</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56400</v>
      </c>
      <c r="E665" s="242">
        <v>38396.660000000003</v>
      </c>
      <c r="F665" s="52">
        <f t="shared" si="188"/>
        <v>68.079184397163132</v>
      </c>
    </row>
    <row r="666" spans="1:6" ht="12.75" customHeight="1" x14ac:dyDescent="0.2">
      <c r="A666" s="53">
        <v>63322</v>
      </c>
      <c r="B666" s="85" t="s">
        <v>1330</v>
      </c>
      <c r="C666" s="50" t="s">
        <v>1331</v>
      </c>
      <c r="D666" s="242">
        <v>9300</v>
      </c>
      <c r="E666" s="242"/>
      <c r="F666" s="52">
        <f t="shared" si="188"/>
        <v>0</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2.8"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76701.86</v>
      </c>
      <c r="E673" s="242"/>
      <c r="F673" s="52">
        <f t="shared" si="188"/>
        <v>0</v>
      </c>
    </row>
    <row r="674" spans="1:6" ht="22.8" x14ac:dyDescent="0.2">
      <c r="A674" s="53">
        <v>63426</v>
      </c>
      <c r="B674" s="232" t="s">
        <v>1346</v>
      </c>
      <c r="C674" s="50" t="s">
        <v>1347</v>
      </c>
      <c r="D674" s="242">
        <v>0</v>
      </c>
      <c r="E674" s="242"/>
      <c r="F674" s="52" t="str">
        <f t="shared" si="188"/>
        <v>-</v>
      </c>
    </row>
    <row r="675" spans="1:6" ht="22.8" x14ac:dyDescent="0.2">
      <c r="A675" s="53">
        <v>63612</v>
      </c>
      <c r="B675" s="232" t="s">
        <v>1348</v>
      </c>
      <c r="C675" s="50" t="s">
        <v>1349</v>
      </c>
      <c r="D675" s="242">
        <v>0</v>
      </c>
      <c r="E675" s="242"/>
      <c r="F675" s="52" t="str">
        <f t="shared" si="188"/>
        <v>-</v>
      </c>
    </row>
    <row r="676" spans="1:6" ht="22.8" x14ac:dyDescent="0.2">
      <c r="A676" s="53">
        <v>63613</v>
      </c>
      <c r="B676" s="232" t="s">
        <v>1350</v>
      </c>
      <c r="C676" s="50" t="s">
        <v>1351</v>
      </c>
      <c r="D676" s="242">
        <v>0</v>
      </c>
      <c r="E676" s="242"/>
      <c r="F676" s="52" t="str">
        <f t="shared" si="188"/>
        <v>-</v>
      </c>
    </row>
    <row r="677" spans="1:6" ht="22.8" x14ac:dyDescent="0.2">
      <c r="A677" s="53">
        <v>63622</v>
      </c>
      <c r="B677" s="232" t="s">
        <v>1352</v>
      </c>
      <c r="C677" s="50" t="s">
        <v>1353</v>
      </c>
      <c r="D677" s="242">
        <v>0</v>
      </c>
      <c r="E677" s="242"/>
      <c r="F677" s="52" t="str">
        <f t="shared" si="188"/>
        <v>-</v>
      </c>
    </row>
    <row r="678" spans="1:6" ht="22.8"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2.8" x14ac:dyDescent="0.2">
      <c r="A684" s="53">
        <v>63716</v>
      </c>
      <c r="B684" s="232" t="s">
        <v>1361</v>
      </c>
      <c r="C684" s="54">
        <v>63716</v>
      </c>
      <c r="D684" s="242">
        <v>0</v>
      </c>
      <c r="E684" s="242"/>
      <c r="F684" s="52" t="str">
        <f t="shared" si="188"/>
        <v>-</v>
      </c>
    </row>
    <row r="685" spans="1:6" ht="22.8" x14ac:dyDescent="0.2">
      <c r="A685" s="53">
        <v>63717</v>
      </c>
      <c r="B685" s="232" t="s">
        <v>1362</v>
      </c>
      <c r="C685" s="54">
        <v>63717</v>
      </c>
      <c r="D685" s="242">
        <v>0</v>
      </c>
      <c r="E685" s="242"/>
      <c r="F685" s="52" t="str">
        <f t="shared" si="188"/>
        <v>-</v>
      </c>
    </row>
    <row r="686" spans="1:6" ht="22.8" x14ac:dyDescent="0.2">
      <c r="A686" s="53">
        <v>63721</v>
      </c>
      <c r="B686" s="232" t="s">
        <v>1363</v>
      </c>
      <c r="C686" s="54">
        <v>63721</v>
      </c>
      <c r="D686" s="242">
        <v>0</v>
      </c>
      <c r="E686" s="242"/>
      <c r="F686" s="52" t="str">
        <f t="shared" si="188"/>
        <v>-</v>
      </c>
    </row>
    <row r="687" spans="1:6" ht="22.8"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2.8" x14ac:dyDescent="0.2">
      <c r="A692" s="53">
        <v>63727</v>
      </c>
      <c r="B692" s="232" t="s">
        <v>1369</v>
      </c>
      <c r="C692" s="54">
        <v>63727</v>
      </c>
      <c r="D692" s="242">
        <v>0</v>
      </c>
      <c r="E692" s="242"/>
      <c r="F692" s="52" t="str">
        <f t="shared" si="188"/>
        <v>-</v>
      </c>
    </row>
    <row r="693" spans="1:6" ht="22.8"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v>106496.07</v>
      </c>
      <c r="F695" s="52" t="str">
        <f t="shared" si="188"/>
        <v>-</v>
      </c>
    </row>
    <row r="696" spans="1:6" ht="22.8" x14ac:dyDescent="0.2">
      <c r="A696" s="53" t="s">
        <v>1375</v>
      </c>
      <c r="B696" s="232" t="s">
        <v>1376</v>
      </c>
      <c r="C696" s="50" t="s">
        <v>1375</v>
      </c>
      <c r="D696" s="242">
        <v>0</v>
      </c>
      <c r="E696" s="242"/>
      <c r="F696" s="52" t="str">
        <f t="shared" si="188"/>
        <v>-</v>
      </c>
    </row>
    <row r="697" spans="1:6" ht="12"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2.8" x14ac:dyDescent="0.2">
      <c r="A700" s="53" t="s">
        <v>1383</v>
      </c>
      <c r="B700" s="232" t="s">
        <v>1384</v>
      </c>
      <c r="C700" s="50" t="s">
        <v>1383</v>
      </c>
      <c r="D700" s="242">
        <v>0</v>
      </c>
      <c r="E700" s="242"/>
      <c r="F700" s="52" t="str">
        <f t="shared" si="188"/>
        <v>-</v>
      </c>
    </row>
    <row r="701" spans="1:6" ht="22.8"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2.8" x14ac:dyDescent="0.2">
      <c r="A708" s="53">
        <v>64376</v>
      </c>
      <c r="B708" s="232" t="s">
        <v>1399</v>
      </c>
      <c r="C708" s="50" t="s">
        <v>1400</v>
      </c>
      <c r="D708" s="242">
        <v>0</v>
      </c>
      <c r="E708" s="242"/>
      <c r="F708" s="52" t="str">
        <f t="shared" si="188"/>
        <v>-</v>
      </c>
    </row>
    <row r="709" spans="1:6" ht="22.8"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16612.86</v>
      </c>
      <c r="E710" s="242">
        <v>15073.15</v>
      </c>
      <c r="F710" s="52">
        <f t="shared" si="188"/>
        <v>90.731818603178496</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2.8" x14ac:dyDescent="0.2">
      <c r="A713" s="53">
        <v>66341</v>
      </c>
      <c r="B713" s="85" t="s">
        <v>1409</v>
      </c>
      <c r="C713" s="54">
        <v>66341</v>
      </c>
      <c r="D713" s="242">
        <v>0</v>
      </c>
      <c r="E713" s="242"/>
      <c r="F713" s="52" t="str">
        <f t="shared" si="188"/>
        <v>-</v>
      </c>
    </row>
    <row r="714" spans="1:6" ht="22.8" x14ac:dyDescent="0.2">
      <c r="A714" s="53">
        <v>66342</v>
      </c>
      <c r="B714" s="85" t="s">
        <v>1410</v>
      </c>
      <c r="C714" s="54">
        <v>66342</v>
      </c>
      <c r="D714" s="242">
        <v>0</v>
      </c>
      <c r="E714" s="242"/>
      <c r="F714" s="52" t="str">
        <f t="shared" si="188"/>
        <v>-</v>
      </c>
    </row>
    <row r="715" spans="1:6" ht="12"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2648.62</v>
      </c>
      <c r="E716" s="242"/>
      <c r="F716" s="52">
        <f t="shared" si="188"/>
        <v>0</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3843.82</v>
      </c>
      <c r="E718" s="242">
        <v>6136.19</v>
      </c>
      <c r="F718" s="52">
        <f t="shared" si="188"/>
        <v>159.63780822202912</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7315.95</v>
      </c>
      <c r="E722" s="242">
        <v>10582.78</v>
      </c>
      <c r="F722" s="52">
        <f t="shared" si="188"/>
        <v>144.65353098367265</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20640.87</v>
      </c>
      <c r="E725" s="242">
        <v>8090.68</v>
      </c>
      <c r="F725" s="52">
        <f t="shared" ref="F725:F979" si="190">IF(D725&lt;&gt;0,IF(E725/D725&gt;=100,"&gt;&gt;100",E725/D725*100),"-")</f>
        <v>39.197378792657481</v>
      </c>
    </row>
    <row r="726" spans="1:6" ht="12.75" customHeight="1" x14ac:dyDescent="0.2">
      <c r="A726" s="53" t="s">
        <v>1432</v>
      </c>
      <c r="B726" s="85" t="s">
        <v>1433</v>
      </c>
      <c r="C726" s="50" t="s">
        <v>1432</v>
      </c>
      <c r="D726" s="242">
        <v>6851.04</v>
      </c>
      <c r="E726" s="242">
        <v>8345.2199999999993</v>
      </c>
      <c r="F726" s="52">
        <f t="shared" si="190"/>
        <v>121.80953548658304</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12" x14ac:dyDescent="0.2">
      <c r="A741" s="53">
        <v>34224</v>
      </c>
      <c r="B741" s="85" t="s">
        <v>1462</v>
      </c>
      <c r="C741" s="50" t="s">
        <v>1463</v>
      </c>
      <c r="D741" s="242">
        <v>0</v>
      </c>
      <c r="E741" s="242"/>
      <c r="F741" s="52" t="str">
        <f t="shared" si="190"/>
        <v>-</v>
      </c>
    </row>
    <row r="742" spans="1:6" ht="12" x14ac:dyDescent="0.2">
      <c r="A742" s="53">
        <v>34233</v>
      </c>
      <c r="B742" s="85" t="s">
        <v>1464</v>
      </c>
      <c r="C742" s="50" t="s">
        <v>1465</v>
      </c>
      <c r="D742" s="242">
        <v>0</v>
      </c>
      <c r="E742" s="242"/>
      <c r="F742" s="52" t="str">
        <f t="shared" si="190"/>
        <v>-</v>
      </c>
    </row>
    <row r="743" spans="1:6" ht="22.8" x14ac:dyDescent="0.2">
      <c r="A743" s="53">
        <v>34234</v>
      </c>
      <c r="B743" s="232" t="s">
        <v>1466</v>
      </c>
      <c r="C743" s="50" t="s">
        <v>1467</v>
      </c>
      <c r="D743" s="242">
        <v>0</v>
      </c>
      <c r="E743" s="242"/>
      <c r="F743" s="52" t="str">
        <f t="shared" si="190"/>
        <v>-</v>
      </c>
    </row>
    <row r="744" spans="1:6" ht="22.8"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2.8"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2.8" x14ac:dyDescent="0.2">
      <c r="A756" s="53">
        <v>34286</v>
      </c>
      <c r="B756" s="232" t="s">
        <v>1492</v>
      </c>
      <c r="C756" s="50" t="s">
        <v>1493</v>
      </c>
      <c r="D756" s="242">
        <v>0</v>
      </c>
      <c r="E756" s="242"/>
      <c r="F756" s="52" t="str">
        <f t="shared" si="190"/>
        <v>-</v>
      </c>
    </row>
    <row r="757" spans="1:6" ht="22.8"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v>3891.68</v>
      </c>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2.8"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12" x14ac:dyDescent="0.2">
      <c r="A773" s="53">
        <v>36328</v>
      </c>
      <c r="B773" s="85" t="s">
        <v>1526</v>
      </c>
      <c r="C773" s="50" t="s">
        <v>1527</v>
      </c>
      <c r="D773" s="242">
        <v>0</v>
      </c>
      <c r="E773" s="242"/>
      <c r="F773" s="52" t="str">
        <f t="shared" si="190"/>
        <v>-</v>
      </c>
    </row>
    <row r="774" spans="1:6" ht="22.8"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2.8" x14ac:dyDescent="0.2">
      <c r="A779" s="53" t="s">
        <v>1538</v>
      </c>
      <c r="B779" s="232" t="s">
        <v>1539</v>
      </c>
      <c r="C779" s="54" t="s">
        <v>1538</v>
      </c>
      <c r="D779" s="242">
        <v>0</v>
      </c>
      <c r="E779" s="242"/>
      <c r="F779" s="52" t="str">
        <f t="shared" si="190"/>
        <v>-</v>
      </c>
    </row>
    <row r="780" spans="1:6" ht="22.8"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12"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2.8" x14ac:dyDescent="0.2">
      <c r="A785" s="53" t="s">
        <v>1550</v>
      </c>
      <c r="B785" s="232" t="s">
        <v>1551</v>
      </c>
      <c r="C785" s="54" t="s">
        <v>1550</v>
      </c>
      <c r="D785" s="242">
        <v>0</v>
      </c>
      <c r="E785" s="242"/>
      <c r="F785" s="52" t="str">
        <f t="shared" si="190"/>
        <v>-</v>
      </c>
    </row>
    <row r="786" spans="1:6" ht="22.8" x14ac:dyDescent="0.2">
      <c r="A786" s="53" t="s">
        <v>1552</v>
      </c>
      <c r="B786" s="232" t="s">
        <v>1553</v>
      </c>
      <c r="C786" s="54" t="s">
        <v>1552</v>
      </c>
      <c r="D786" s="242">
        <v>0</v>
      </c>
      <c r="E786" s="242"/>
      <c r="F786" s="52" t="str">
        <f t="shared" si="190"/>
        <v>-</v>
      </c>
    </row>
    <row r="787" spans="1:6" ht="22.8" x14ac:dyDescent="0.2">
      <c r="A787" s="53" t="s">
        <v>1554</v>
      </c>
      <c r="B787" s="232" t="s">
        <v>1555</v>
      </c>
      <c r="C787" s="54" t="s">
        <v>1554</v>
      </c>
      <c r="D787" s="242">
        <v>0</v>
      </c>
      <c r="E787" s="242"/>
      <c r="F787" s="52" t="str">
        <f t="shared" si="190"/>
        <v>-</v>
      </c>
    </row>
    <row r="788" spans="1:6" ht="22.8" x14ac:dyDescent="0.2">
      <c r="A788" s="53" t="s">
        <v>1556</v>
      </c>
      <c r="B788" s="232" t="s">
        <v>1557</v>
      </c>
      <c r="C788" s="54" t="s">
        <v>1556</v>
      </c>
      <c r="D788" s="242">
        <v>0</v>
      </c>
      <c r="E788" s="242"/>
      <c r="F788" s="52" t="str">
        <f t="shared" si="190"/>
        <v>-</v>
      </c>
    </row>
    <row r="789" spans="1:6" ht="22.8" x14ac:dyDescent="0.2">
      <c r="A789" s="53" t="s">
        <v>1558</v>
      </c>
      <c r="B789" s="232" t="s">
        <v>1559</v>
      </c>
      <c r="C789" s="54" t="s">
        <v>1558</v>
      </c>
      <c r="D789" s="242">
        <v>0</v>
      </c>
      <c r="E789" s="242"/>
      <c r="F789" s="52" t="str">
        <f t="shared" si="190"/>
        <v>-</v>
      </c>
    </row>
    <row r="790" spans="1:6" ht="22.8" x14ac:dyDescent="0.2">
      <c r="A790" s="53" t="s">
        <v>1560</v>
      </c>
      <c r="B790" s="85" t="s">
        <v>1561</v>
      </c>
      <c r="C790" s="50" t="s">
        <v>1560</v>
      </c>
      <c r="D790" s="242">
        <v>0</v>
      </c>
      <c r="E790" s="242"/>
      <c r="F790" s="52" t="str">
        <f t="shared" si="190"/>
        <v>-</v>
      </c>
    </row>
    <row r="791" spans="1:6" ht="22.8" x14ac:dyDescent="0.2">
      <c r="A791" s="53" t="s">
        <v>1562</v>
      </c>
      <c r="B791" s="85" t="s">
        <v>1563</v>
      </c>
      <c r="C791" s="50" t="s">
        <v>1562</v>
      </c>
      <c r="D791" s="242">
        <v>0</v>
      </c>
      <c r="E791" s="242"/>
      <c r="F791" s="52" t="str">
        <f t="shared" si="190"/>
        <v>-</v>
      </c>
    </row>
    <row r="792" spans="1:6" ht="22.8" x14ac:dyDescent="0.2">
      <c r="A792" s="53" t="s">
        <v>1564</v>
      </c>
      <c r="B792" s="85" t="s">
        <v>1565</v>
      </c>
      <c r="C792" s="50" t="s">
        <v>1564</v>
      </c>
      <c r="D792" s="242">
        <v>0</v>
      </c>
      <c r="E792" s="242"/>
      <c r="F792" s="52" t="str">
        <f t="shared" si="190"/>
        <v>-</v>
      </c>
    </row>
    <row r="793" spans="1:6" ht="22.8"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2.8" x14ac:dyDescent="0.2">
      <c r="A797" s="53" t="s">
        <v>1574</v>
      </c>
      <c r="B797" s="85" t="s">
        <v>1575</v>
      </c>
      <c r="C797" s="50" t="s">
        <v>1574</v>
      </c>
      <c r="D797" s="242">
        <v>0</v>
      </c>
      <c r="E797" s="242"/>
      <c r="F797" s="52" t="str">
        <f t="shared" si="190"/>
        <v>-</v>
      </c>
    </row>
    <row r="798" spans="1:6" ht="22.8" x14ac:dyDescent="0.2">
      <c r="A798" s="53" t="s">
        <v>1576</v>
      </c>
      <c r="B798" s="85" t="s">
        <v>1577</v>
      </c>
      <c r="C798" s="50" t="s">
        <v>1576</v>
      </c>
      <c r="D798" s="242">
        <v>0</v>
      </c>
      <c r="E798" s="242"/>
      <c r="F798" s="52" t="str">
        <f t="shared" si="190"/>
        <v>-</v>
      </c>
    </row>
    <row r="799" spans="1:6" ht="22.8" x14ac:dyDescent="0.2">
      <c r="A799" s="53" t="s">
        <v>1578</v>
      </c>
      <c r="B799" s="85" t="s">
        <v>1579</v>
      </c>
      <c r="C799" s="50" t="s">
        <v>1578</v>
      </c>
      <c r="D799" s="242">
        <v>0</v>
      </c>
      <c r="E799" s="242"/>
      <c r="F799" s="52" t="str">
        <f t="shared" si="190"/>
        <v>-</v>
      </c>
    </row>
    <row r="800" spans="1:6" ht="22.8" x14ac:dyDescent="0.2">
      <c r="A800" s="53" t="s">
        <v>1580</v>
      </c>
      <c r="B800" s="85" t="s">
        <v>1581</v>
      </c>
      <c r="C800" s="50" t="s">
        <v>1580</v>
      </c>
      <c r="D800" s="242">
        <v>0</v>
      </c>
      <c r="E800" s="242"/>
      <c r="F800" s="52" t="str">
        <f t="shared" si="190"/>
        <v>-</v>
      </c>
    </row>
    <row r="801" spans="1:6" ht="22.8" x14ac:dyDescent="0.2">
      <c r="A801" s="53" t="s">
        <v>1582</v>
      </c>
      <c r="B801" s="85" t="s">
        <v>1583</v>
      </c>
      <c r="C801" s="50" t="s">
        <v>1582</v>
      </c>
      <c r="D801" s="242">
        <v>0</v>
      </c>
      <c r="E801" s="242"/>
      <c r="F801" s="52" t="str">
        <f t="shared" si="190"/>
        <v>-</v>
      </c>
    </row>
    <row r="802" spans="1:6" ht="22.8" x14ac:dyDescent="0.2">
      <c r="A802" s="53" t="s">
        <v>1584</v>
      </c>
      <c r="B802" s="85" t="s">
        <v>1585</v>
      </c>
      <c r="C802" s="50" t="s">
        <v>1584</v>
      </c>
      <c r="D802" s="242">
        <v>0</v>
      </c>
      <c r="E802" s="242"/>
      <c r="F802" s="52" t="str">
        <f t="shared" si="190"/>
        <v>-</v>
      </c>
    </row>
    <row r="803" spans="1:6" ht="12"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2.8" x14ac:dyDescent="0.2">
      <c r="A806" s="53" t="s">
        <v>1592</v>
      </c>
      <c r="B806" s="85" t="s">
        <v>1593</v>
      </c>
      <c r="C806" s="50" t="s">
        <v>1592</v>
      </c>
      <c r="D806" s="242">
        <v>0</v>
      </c>
      <c r="E806" s="242"/>
      <c r="F806" s="52" t="str">
        <f t="shared" si="190"/>
        <v>-</v>
      </c>
    </row>
    <row r="807" spans="1:6" ht="22.8"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39393.839999999997</v>
      </c>
      <c r="E819" s="242">
        <v>32400</v>
      </c>
      <c r="F819" s="52">
        <f t="shared" si="190"/>
        <v>82.246361360050216</v>
      </c>
    </row>
    <row r="820" spans="1:6" ht="22.8"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55296.34</v>
      </c>
      <c r="E821" s="242">
        <v>31000</v>
      </c>
      <c r="F821" s="52">
        <f t="shared" si="190"/>
        <v>56.061576588974972</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17721.830000000002</v>
      </c>
      <c r="E824" s="242">
        <v>20332.05</v>
      </c>
      <c r="F824" s="52">
        <f t="shared" si="190"/>
        <v>114.72884008028514</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3814.11</v>
      </c>
      <c r="E826" s="242">
        <v>3661.14</v>
      </c>
      <c r="F826" s="52">
        <f t="shared" si="190"/>
        <v>95.989365802244819</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33880.11</v>
      </c>
      <c r="E828" s="242">
        <v>31137.5</v>
      </c>
      <c r="F828" s="52">
        <f t="shared" si="190"/>
        <v>91.904955444359544</v>
      </c>
    </row>
    <row r="829" spans="1:6" ht="12.75" customHeight="1" x14ac:dyDescent="0.2">
      <c r="A829" s="53">
        <v>38117</v>
      </c>
      <c r="B829" s="85" t="s">
        <v>1637</v>
      </c>
      <c r="C829" s="50" t="s">
        <v>1638</v>
      </c>
      <c r="D829" s="242">
        <v>44315.41</v>
      </c>
      <c r="E829" s="242">
        <v>43290.400000000001</v>
      </c>
      <c r="F829" s="52">
        <f t="shared" si="190"/>
        <v>97.68701226052066</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12048.92</v>
      </c>
      <c r="E834" s="242"/>
      <c r="F834" s="52">
        <f t="shared" si="190"/>
        <v>0</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2.8" x14ac:dyDescent="0.2">
      <c r="A843" s="53" t="s">
        <v>1665</v>
      </c>
      <c r="B843" s="85" t="s">
        <v>1666</v>
      </c>
      <c r="C843" s="54" t="s">
        <v>1665</v>
      </c>
      <c r="D843" s="242">
        <v>0</v>
      </c>
      <c r="E843" s="242"/>
      <c r="F843" s="52" t="str">
        <f t="shared" si="190"/>
        <v>-</v>
      </c>
    </row>
    <row r="844" spans="1:6" ht="22.8"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2.8"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12" x14ac:dyDescent="0.2">
      <c r="A848" s="53">
        <v>81332</v>
      </c>
      <c r="B848" s="85" t="s">
        <v>1675</v>
      </c>
      <c r="C848" s="50" t="s">
        <v>1676</v>
      </c>
      <c r="D848" s="242">
        <v>0</v>
      </c>
      <c r="E848" s="242"/>
      <c r="F848" s="52" t="str">
        <f t="shared" si="190"/>
        <v>-</v>
      </c>
    </row>
    <row r="849" spans="1:6" ht="22.8"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2.8" x14ac:dyDescent="0.2">
      <c r="A852" s="53">
        <v>81532</v>
      </c>
      <c r="B852" s="232" t="s">
        <v>1683</v>
      </c>
      <c r="C852" s="50" t="s">
        <v>1684</v>
      </c>
      <c r="D852" s="242">
        <v>0</v>
      </c>
      <c r="E852" s="242"/>
      <c r="F852" s="52" t="str">
        <f t="shared" si="190"/>
        <v>-</v>
      </c>
    </row>
    <row r="853" spans="1:6" ht="22.8" x14ac:dyDescent="0.2">
      <c r="A853" s="53">
        <v>81542</v>
      </c>
      <c r="B853" s="232" t="s">
        <v>1685</v>
      </c>
      <c r="C853" s="50" t="s">
        <v>1686</v>
      </c>
      <c r="D853" s="242">
        <v>0</v>
      </c>
      <c r="E853" s="242"/>
      <c r="F853" s="52" t="str">
        <f t="shared" si="190"/>
        <v>-</v>
      </c>
    </row>
    <row r="854" spans="1:6" ht="22.8" x14ac:dyDescent="0.2">
      <c r="A854" s="53">
        <v>81552</v>
      </c>
      <c r="B854" s="85" t="s">
        <v>1687</v>
      </c>
      <c r="C854" s="50" t="s">
        <v>1688</v>
      </c>
      <c r="D854" s="242">
        <v>0</v>
      </c>
      <c r="E854" s="242"/>
      <c r="F854" s="52" t="str">
        <f t="shared" si="190"/>
        <v>-</v>
      </c>
    </row>
    <row r="855" spans="1:6" ht="22.8" x14ac:dyDescent="0.2">
      <c r="A855" s="53">
        <v>81631</v>
      </c>
      <c r="B855" s="232" t="s">
        <v>1689</v>
      </c>
      <c r="C855" s="50" t="s">
        <v>1690</v>
      </c>
      <c r="D855" s="242">
        <v>0</v>
      </c>
      <c r="E855" s="242"/>
      <c r="F855" s="52" t="str">
        <f t="shared" si="190"/>
        <v>-</v>
      </c>
    </row>
    <row r="856" spans="1:6" ht="22.8"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2.8" x14ac:dyDescent="0.2">
      <c r="A869" s="53">
        <v>81761</v>
      </c>
      <c r="B869" s="232" t="s">
        <v>1717</v>
      </c>
      <c r="C869" s="50" t="s">
        <v>1718</v>
      </c>
      <c r="D869" s="242">
        <v>0</v>
      </c>
      <c r="E869" s="242"/>
      <c r="F869" s="52" t="str">
        <f t="shared" si="190"/>
        <v>-</v>
      </c>
    </row>
    <row r="870" spans="1:6" ht="22.8" x14ac:dyDescent="0.2">
      <c r="A870" s="53">
        <v>81762</v>
      </c>
      <c r="B870" s="232" t="s">
        <v>1719</v>
      </c>
      <c r="C870" s="50" t="s">
        <v>1720</v>
      </c>
      <c r="D870" s="242">
        <v>0</v>
      </c>
      <c r="E870" s="242"/>
      <c r="F870" s="52" t="str">
        <f t="shared" si="190"/>
        <v>-</v>
      </c>
    </row>
    <row r="871" spans="1:6" ht="22.8" x14ac:dyDescent="0.2">
      <c r="A871" s="53">
        <v>81771</v>
      </c>
      <c r="B871" s="85" t="s">
        <v>1721</v>
      </c>
      <c r="C871" s="50" t="s">
        <v>1722</v>
      </c>
      <c r="D871" s="242">
        <v>0</v>
      </c>
      <c r="E871" s="242"/>
      <c r="F871" s="52" t="str">
        <f t="shared" si="190"/>
        <v>-</v>
      </c>
    </row>
    <row r="872" spans="1:6" ht="22.8"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12" x14ac:dyDescent="0.2">
      <c r="A882" s="53">
        <v>84242</v>
      </c>
      <c r="B882" s="85" t="s">
        <v>1743</v>
      </c>
      <c r="C882" s="50" t="s">
        <v>1744</v>
      </c>
      <c r="D882" s="242">
        <v>0</v>
      </c>
      <c r="E882" s="242"/>
      <c r="F882" s="52" t="str">
        <f t="shared" si="190"/>
        <v>-</v>
      </c>
    </row>
    <row r="883" spans="1:6" ht="12"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12" x14ac:dyDescent="0.2">
      <c r="A885" s="53">
        <v>84431</v>
      </c>
      <c r="B885" s="85" t="s">
        <v>1749</v>
      </c>
      <c r="C885" s="50" t="s">
        <v>1750</v>
      </c>
      <c r="D885" s="242">
        <v>0</v>
      </c>
      <c r="E885" s="242"/>
      <c r="F885" s="52" t="str">
        <f t="shared" si="190"/>
        <v>-</v>
      </c>
    </row>
    <row r="886" spans="1:6" ht="12" x14ac:dyDescent="0.2">
      <c r="A886" s="53">
        <v>84432</v>
      </c>
      <c r="B886" s="85" t="s">
        <v>1751</v>
      </c>
      <c r="C886" s="50" t="s">
        <v>1752</v>
      </c>
      <c r="D886" s="242">
        <v>0</v>
      </c>
      <c r="E886" s="242"/>
      <c r="F886" s="52" t="str">
        <f t="shared" si="190"/>
        <v>-</v>
      </c>
    </row>
    <row r="887" spans="1:6" ht="12" x14ac:dyDescent="0.2">
      <c r="A887" s="53" t="s">
        <v>1753</v>
      </c>
      <c r="B887" s="85" t="s">
        <v>1754</v>
      </c>
      <c r="C887" s="50" t="s">
        <v>1753</v>
      </c>
      <c r="D887" s="242">
        <v>0</v>
      </c>
      <c r="E887" s="242"/>
      <c r="F887" s="52" t="str">
        <f t="shared" si="190"/>
        <v>-</v>
      </c>
    </row>
    <row r="888" spans="1:6" ht="22.8" x14ac:dyDescent="0.2">
      <c r="A888" s="53">
        <v>84442</v>
      </c>
      <c r="B888" s="85" t="s">
        <v>1755</v>
      </c>
      <c r="C888" s="50" t="s">
        <v>1756</v>
      </c>
      <c r="D888" s="242">
        <v>0</v>
      </c>
      <c r="E888" s="242"/>
      <c r="F888" s="52" t="str">
        <f t="shared" si="190"/>
        <v>-</v>
      </c>
    </row>
    <row r="889" spans="1:6" ht="22.8" x14ac:dyDescent="0.2">
      <c r="A889" s="53">
        <v>84452</v>
      </c>
      <c r="B889" s="232" t="s">
        <v>1757</v>
      </c>
      <c r="C889" s="50" t="s">
        <v>1758</v>
      </c>
      <c r="D889" s="242">
        <v>0</v>
      </c>
      <c r="E889" s="242"/>
      <c r="F889" s="52" t="str">
        <f t="shared" si="190"/>
        <v>-</v>
      </c>
    </row>
    <row r="890" spans="1:6" ht="22.8"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2.8"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2.8" x14ac:dyDescent="0.2">
      <c r="A910" s="53">
        <v>84761</v>
      </c>
      <c r="B910" s="232" t="s">
        <v>1799</v>
      </c>
      <c r="C910" s="50" t="s">
        <v>1800</v>
      </c>
      <c r="D910" s="242">
        <v>0</v>
      </c>
      <c r="E910" s="242"/>
      <c r="F910" s="52" t="str">
        <f t="shared" si="190"/>
        <v>-</v>
      </c>
    </row>
    <row r="911" spans="1:6" ht="22.8" x14ac:dyDescent="0.2">
      <c r="A911" s="53">
        <v>84762</v>
      </c>
      <c r="B911" s="232" t="s">
        <v>1801</v>
      </c>
      <c r="C911" s="50" t="s">
        <v>1802</v>
      </c>
      <c r="D911" s="242">
        <v>0</v>
      </c>
      <c r="E911" s="242"/>
      <c r="F911" s="52" t="str">
        <f t="shared" si="190"/>
        <v>-</v>
      </c>
    </row>
    <row r="912" spans="1:6" ht="22.8" x14ac:dyDescent="0.2">
      <c r="A912" s="53" t="s">
        <v>1803</v>
      </c>
      <c r="B912" s="85" t="s">
        <v>1804</v>
      </c>
      <c r="C912" s="50" t="s">
        <v>1803</v>
      </c>
      <c r="D912" s="242">
        <v>0</v>
      </c>
      <c r="E912" s="242"/>
      <c r="F912" s="52" t="str">
        <f t="shared" si="190"/>
        <v>-</v>
      </c>
    </row>
    <row r="913" spans="1:6" ht="22.8"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2.8"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12"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12" x14ac:dyDescent="0.2">
      <c r="A921" s="53">
        <v>51532</v>
      </c>
      <c r="B921" s="85" t="s">
        <v>1821</v>
      </c>
      <c r="C921" s="50" t="s">
        <v>1822</v>
      </c>
      <c r="D921" s="242">
        <v>0</v>
      </c>
      <c r="E921" s="242"/>
      <c r="F921" s="52" t="str">
        <f t="shared" si="190"/>
        <v>-</v>
      </c>
    </row>
    <row r="922" spans="1:6" ht="22.8" x14ac:dyDescent="0.2">
      <c r="A922" s="53">
        <v>51542</v>
      </c>
      <c r="B922" s="85" t="s">
        <v>1823</v>
      </c>
      <c r="C922" s="50" t="s">
        <v>1824</v>
      </c>
      <c r="D922" s="242">
        <v>0</v>
      </c>
      <c r="E922" s="242"/>
      <c r="F922" s="52" t="str">
        <f t="shared" si="190"/>
        <v>-</v>
      </c>
    </row>
    <row r="923" spans="1:6" ht="22.8" x14ac:dyDescent="0.2">
      <c r="A923" s="53">
        <v>51552</v>
      </c>
      <c r="B923" s="232" t="s">
        <v>1825</v>
      </c>
      <c r="C923" s="50" t="s">
        <v>1826</v>
      </c>
      <c r="D923" s="242">
        <v>0</v>
      </c>
      <c r="E923" s="242"/>
      <c r="F923" s="52" t="str">
        <f t="shared" si="190"/>
        <v>-</v>
      </c>
    </row>
    <row r="924" spans="1:6" ht="12" x14ac:dyDescent="0.2">
      <c r="A924" s="53">
        <v>51631</v>
      </c>
      <c r="B924" s="85" t="s">
        <v>1827</v>
      </c>
      <c r="C924" s="50" t="s">
        <v>1828</v>
      </c>
      <c r="D924" s="242">
        <v>0</v>
      </c>
      <c r="E924" s="242"/>
      <c r="F924" s="52" t="str">
        <f t="shared" si="190"/>
        <v>-</v>
      </c>
    </row>
    <row r="925" spans="1:6" ht="12"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2.8" x14ac:dyDescent="0.2">
      <c r="A938" s="53">
        <v>51761</v>
      </c>
      <c r="B938" s="85" t="s">
        <v>1855</v>
      </c>
      <c r="C938" s="50" t="s">
        <v>1856</v>
      </c>
      <c r="D938" s="242">
        <v>0</v>
      </c>
      <c r="E938" s="242"/>
      <c r="F938" s="52" t="str">
        <f t="shared" si="190"/>
        <v>-</v>
      </c>
    </row>
    <row r="939" spans="1:6" ht="22.8" x14ac:dyDescent="0.2">
      <c r="A939" s="53">
        <v>51762</v>
      </c>
      <c r="B939" s="85" t="s">
        <v>1857</v>
      </c>
      <c r="C939" s="50" t="s">
        <v>1858</v>
      </c>
      <c r="D939" s="242">
        <v>0</v>
      </c>
      <c r="E939" s="242"/>
      <c r="F939" s="52" t="str">
        <f t="shared" si="190"/>
        <v>-</v>
      </c>
    </row>
    <row r="940" spans="1:6" ht="22.8" x14ac:dyDescent="0.2">
      <c r="A940" s="53">
        <v>51771</v>
      </c>
      <c r="B940" s="85" t="s">
        <v>1859</v>
      </c>
      <c r="C940" s="50" t="s">
        <v>1860</v>
      </c>
      <c r="D940" s="242">
        <v>0</v>
      </c>
      <c r="E940" s="242"/>
      <c r="F940" s="52" t="str">
        <f t="shared" si="190"/>
        <v>-</v>
      </c>
    </row>
    <row r="941" spans="1:6" ht="22.8" x14ac:dyDescent="0.2">
      <c r="A941" s="53">
        <v>51772</v>
      </c>
      <c r="B941" s="85" t="s">
        <v>1861</v>
      </c>
      <c r="C941" s="50" t="s">
        <v>1862</v>
      </c>
      <c r="D941" s="242">
        <v>0</v>
      </c>
      <c r="E941" s="242"/>
      <c r="F941" s="52" t="str">
        <f t="shared" si="190"/>
        <v>-</v>
      </c>
    </row>
    <row r="942" spans="1:6" ht="12" x14ac:dyDescent="0.2">
      <c r="A942" s="53">
        <v>54132</v>
      </c>
      <c r="B942" s="85" t="s">
        <v>1863</v>
      </c>
      <c r="C942" s="50" t="s">
        <v>1864</v>
      </c>
      <c r="D942" s="242">
        <v>0</v>
      </c>
      <c r="E942" s="242"/>
      <c r="F942" s="52" t="str">
        <f t="shared" si="190"/>
        <v>-</v>
      </c>
    </row>
    <row r="943" spans="1:6" ht="12"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12" x14ac:dyDescent="0.2">
      <c r="A945" s="53">
        <v>54162</v>
      </c>
      <c r="B945" s="85" t="s">
        <v>1869</v>
      </c>
      <c r="C945" s="50" t="s">
        <v>1870</v>
      </c>
      <c r="D945" s="242">
        <v>0</v>
      </c>
      <c r="E945" s="242"/>
      <c r="F945" s="52" t="str">
        <f t="shared" si="190"/>
        <v>-</v>
      </c>
    </row>
    <row r="946" spans="1:6" ht="22.8" x14ac:dyDescent="0.2">
      <c r="A946" s="53">
        <v>54221</v>
      </c>
      <c r="B946" s="232" t="s">
        <v>1871</v>
      </c>
      <c r="C946" s="50" t="s">
        <v>1872</v>
      </c>
      <c r="D946" s="242">
        <v>0</v>
      </c>
      <c r="E946" s="242"/>
      <c r="F946" s="52" t="str">
        <f t="shared" si="190"/>
        <v>-</v>
      </c>
    </row>
    <row r="947" spans="1:6" ht="22.8" x14ac:dyDescent="0.2">
      <c r="A947" s="53">
        <v>54222</v>
      </c>
      <c r="B947" s="232" t="s">
        <v>1873</v>
      </c>
      <c r="C947" s="50" t="s">
        <v>1874</v>
      </c>
      <c r="D947" s="242">
        <v>0</v>
      </c>
      <c r="E947" s="242"/>
      <c r="F947" s="52" t="str">
        <f t="shared" si="190"/>
        <v>-</v>
      </c>
    </row>
    <row r="948" spans="1:6" ht="12" x14ac:dyDescent="0.2">
      <c r="A948" s="53" t="s">
        <v>1875</v>
      </c>
      <c r="B948" s="85" t="s">
        <v>1876</v>
      </c>
      <c r="C948" s="50" t="s">
        <v>1875</v>
      </c>
      <c r="D948" s="242">
        <v>0</v>
      </c>
      <c r="E948" s="242"/>
      <c r="F948" s="52" t="str">
        <f t="shared" si="190"/>
        <v>-</v>
      </c>
    </row>
    <row r="949" spans="1:6" ht="22.8" x14ac:dyDescent="0.2">
      <c r="A949" s="53">
        <v>54232</v>
      </c>
      <c r="B949" s="232" t="s">
        <v>1877</v>
      </c>
      <c r="C949" s="50" t="s">
        <v>1878</v>
      </c>
      <c r="D949" s="242">
        <v>0</v>
      </c>
      <c r="E949" s="242"/>
      <c r="F949" s="52" t="str">
        <f t="shared" si="190"/>
        <v>-</v>
      </c>
    </row>
    <row r="950" spans="1:6" ht="22.8" x14ac:dyDescent="0.2">
      <c r="A950" s="53">
        <v>54242</v>
      </c>
      <c r="B950" s="85" t="s">
        <v>1879</v>
      </c>
      <c r="C950" s="50" t="s">
        <v>1880</v>
      </c>
      <c r="D950" s="242">
        <v>0</v>
      </c>
      <c r="E950" s="242"/>
      <c r="F950" s="52" t="str">
        <f t="shared" si="190"/>
        <v>-</v>
      </c>
    </row>
    <row r="951" spans="1:6" ht="22.8" x14ac:dyDescent="0.2">
      <c r="A951" s="53" t="s">
        <v>1881</v>
      </c>
      <c r="B951" s="85" t="s">
        <v>1882</v>
      </c>
      <c r="C951" s="50" t="s">
        <v>1881</v>
      </c>
      <c r="D951" s="242">
        <v>0</v>
      </c>
      <c r="E951" s="242"/>
      <c r="F951" s="52" t="str">
        <f t="shared" si="190"/>
        <v>-</v>
      </c>
    </row>
    <row r="952" spans="1:6" ht="22.8" x14ac:dyDescent="0.2">
      <c r="A952" s="53">
        <v>54312</v>
      </c>
      <c r="B952" s="232" t="s">
        <v>1883</v>
      </c>
      <c r="C952" s="50" t="s">
        <v>1884</v>
      </c>
      <c r="D952" s="242">
        <v>0</v>
      </c>
      <c r="E952" s="242"/>
      <c r="F952" s="52" t="str">
        <f t="shared" si="190"/>
        <v>-</v>
      </c>
    </row>
    <row r="953" spans="1:6" ht="22.8" x14ac:dyDescent="0.2">
      <c r="A953" s="53">
        <v>54431</v>
      </c>
      <c r="B953" s="85" t="s">
        <v>1885</v>
      </c>
      <c r="C953" s="50" t="s">
        <v>1886</v>
      </c>
      <c r="D953" s="242">
        <v>0</v>
      </c>
      <c r="E953" s="242"/>
      <c r="F953" s="52" t="str">
        <f t="shared" si="190"/>
        <v>-</v>
      </c>
    </row>
    <row r="954" spans="1:6" ht="22.8" x14ac:dyDescent="0.2">
      <c r="A954" s="53">
        <v>54432</v>
      </c>
      <c r="B954" s="85" t="s">
        <v>1887</v>
      </c>
      <c r="C954" s="50" t="s">
        <v>1888</v>
      </c>
      <c r="D954" s="242">
        <v>0</v>
      </c>
      <c r="E954" s="242"/>
      <c r="F954" s="52" t="str">
        <f t="shared" si="190"/>
        <v>-</v>
      </c>
    </row>
    <row r="955" spans="1:6" ht="22.8" x14ac:dyDescent="0.2">
      <c r="A955" s="53" t="s">
        <v>1889</v>
      </c>
      <c r="B955" s="85" t="s">
        <v>1890</v>
      </c>
      <c r="C955" s="50" t="s">
        <v>1889</v>
      </c>
      <c r="D955" s="242">
        <v>10545.44</v>
      </c>
      <c r="E955" s="242">
        <v>6709.18</v>
      </c>
      <c r="F955" s="52">
        <f t="shared" si="190"/>
        <v>63.62162223672032</v>
      </c>
    </row>
    <row r="956" spans="1:6" ht="22.8" x14ac:dyDescent="0.2">
      <c r="A956" s="53">
        <v>54442</v>
      </c>
      <c r="B956" s="85" t="s">
        <v>1891</v>
      </c>
      <c r="C956" s="50" t="s">
        <v>1892</v>
      </c>
      <c r="D956" s="242">
        <v>0</v>
      </c>
      <c r="E956" s="242"/>
      <c r="F956" s="52" t="str">
        <f t="shared" si="190"/>
        <v>-</v>
      </c>
    </row>
    <row r="957" spans="1:6" ht="22.8" x14ac:dyDescent="0.2">
      <c r="A957" s="53">
        <v>54452</v>
      </c>
      <c r="B957" s="85" t="s">
        <v>1893</v>
      </c>
      <c r="C957" s="50" t="s">
        <v>1894</v>
      </c>
      <c r="D957" s="242">
        <v>0</v>
      </c>
      <c r="E957" s="242"/>
      <c r="F957" s="52" t="str">
        <f t="shared" si="190"/>
        <v>-</v>
      </c>
    </row>
    <row r="958" spans="1:6" ht="22.8" x14ac:dyDescent="0.2">
      <c r="A958" s="53" t="s">
        <v>1895</v>
      </c>
      <c r="B958" s="85" t="s">
        <v>1896</v>
      </c>
      <c r="C958" s="50" t="s">
        <v>1895</v>
      </c>
      <c r="D958" s="242">
        <v>0</v>
      </c>
      <c r="E958" s="242"/>
      <c r="F958" s="52" t="str">
        <f t="shared" si="190"/>
        <v>-</v>
      </c>
    </row>
    <row r="959" spans="1:6" ht="12" x14ac:dyDescent="0.2">
      <c r="A959" s="53">
        <v>54461</v>
      </c>
      <c r="B959" s="85" t="s">
        <v>1897</v>
      </c>
      <c r="C959" s="50" t="s">
        <v>1898</v>
      </c>
      <c r="D959" s="242">
        <v>0</v>
      </c>
      <c r="E959" s="242"/>
      <c r="F959" s="52" t="str">
        <f t="shared" si="190"/>
        <v>-</v>
      </c>
    </row>
    <row r="960" spans="1:6" ht="12"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2.8" x14ac:dyDescent="0.2">
      <c r="A962" s="53">
        <v>54472</v>
      </c>
      <c r="B962" s="232" t="s">
        <v>1903</v>
      </c>
      <c r="C962" s="50" t="s">
        <v>1904</v>
      </c>
      <c r="D962" s="242">
        <v>0</v>
      </c>
      <c r="E962" s="242"/>
      <c r="F962" s="52" t="str">
        <f t="shared" si="190"/>
        <v>-</v>
      </c>
    </row>
    <row r="963" spans="1:6" ht="22.8" x14ac:dyDescent="0.2">
      <c r="A963" s="53">
        <v>54482</v>
      </c>
      <c r="B963" s="232" t="s">
        <v>1905</v>
      </c>
      <c r="C963" s="50" t="s">
        <v>1906</v>
      </c>
      <c r="D963" s="242">
        <v>0</v>
      </c>
      <c r="E963" s="242"/>
      <c r="F963" s="52" t="str">
        <f t="shared" si="190"/>
        <v>-</v>
      </c>
    </row>
    <row r="964" spans="1:6" ht="22.8" x14ac:dyDescent="0.2">
      <c r="A964" s="53" t="s">
        <v>1907</v>
      </c>
      <c r="B964" s="232" t="s">
        <v>1908</v>
      </c>
      <c r="C964" s="50" t="s">
        <v>1907</v>
      </c>
      <c r="D964" s="242">
        <v>0</v>
      </c>
      <c r="E964" s="242"/>
      <c r="F964" s="52" t="str">
        <f t="shared" si="190"/>
        <v>-</v>
      </c>
    </row>
    <row r="965" spans="1:6" ht="22.8"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2.8"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12" x14ac:dyDescent="0.2">
      <c r="A976" s="53">
        <v>54751</v>
      </c>
      <c r="B976" s="85" t="s">
        <v>1931</v>
      </c>
      <c r="C976" s="50" t="s">
        <v>1932</v>
      </c>
      <c r="D976" s="242">
        <v>0</v>
      </c>
      <c r="E976" s="242"/>
      <c r="F976" s="52" t="str">
        <f t="shared" si="190"/>
        <v>-</v>
      </c>
    </row>
    <row r="977" spans="1:6" ht="12" x14ac:dyDescent="0.2">
      <c r="A977" s="53">
        <v>54752</v>
      </c>
      <c r="B977" s="85" t="s">
        <v>1933</v>
      </c>
      <c r="C977" s="50" t="s">
        <v>1934</v>
      </c>
      <c r="D977" s="242">
        <v>0</v>
      </c>
      <c r="E977" s="242"/>
      <c r="F977" s="52" t="str">
        <f t="shared" si="190"/>
        <v>-</v>
      </c>
    </row>
    <row r="978" spans="1:6" ht="22.8" x14ac:dyDescent="0.2">
      <c r="A978" s="53">
        <v>54761</v>
      </c>
      <c r="B978" s="85" t="s">
        <v>1935</v>
      </c>
      <c r="C978" s="50" t="s">
        <v>1936</v>
      </c>
      <c r="D978" s="242">
        <v>0</v>
      </c>
      <c r="E978" s="242"/>
      <c r="F978" s="52" t="str">
        <f t="shared" si="190"/>
        <v>-</v>
      </c>
    </row>
    <row r="979" spans="1:6" ht="22.8" x14ac:dyDescent="0.2">
      <c r="A979" s="53">
        <v>54762</v>
      </c>
      <c r="B979" s="85" t="s">
        <v>1937</v>
      </c>
      <c r="C979" s="50" t="s">
        <v>1938</v>
      </c>
      <c r="D979" s="242">
        <v>0</v>
      </c>
      <c r="E979" s="242"/>
      <c r="F979" s="52" t="str">
        <f t="shared" si="190"/>
        <v>-</v>
      </c>
    </row>
    <row r="980" spans="1:6" ht="22.8" x14ac:dyDescent="0.2">
      <c r="A980" s="53">
        <v>54771</v>
      </c>
      <c r="B980" s="85" t="s">
        <v>1939</v>
      </c>
      <c r="C980" s="50" t="s">
        <v>1940</v>
      </c>
      <c r="D980" s="242">
        <v>0</v>
      </c>
      <c r="E980" s="242"/>
      <c r="F980" s="52" t="str">
        <f t="shared" ref="F980:F982" si="191">IF(D980&lt;&gt;0,IF(E980/D980&gt;=100,"&gt;&gt;100",E980/D980*100),"-")</f>
        <v>-</v>
      </c>
    </row>
    <row r="981" spans="1:6" ht="22.8" x14ac:dyDescent="0.2">
      <c r="A981" s="53">
        <v>54772</v>
      </c>
      <c r="B981" s="85" t="s">
        <v>1941</v>
      </c>
      <c r="C981" s="50" t="s">
        <v>1942</v>
      </c>
      <c r="D981" s="242">
        <v>0</v>
      </c>
      <c r="E981" s="242"/>
      <c r="F981" s="52" t="str">
        <f t="shared" si="191"/>
        <v>-</v>
      </c>
    </row>
    <row r="982" spans="1:6" ht="22.8" x14ac:dyDescent="0.2">
      <c r="A982" s="55">
        <v>55312</v>
      </c>
      <c r="B982" s="233" t="s">
        <v>1943</v>
      </c>
      <c r="C982" s="56" t="s">
        <v>1944</v>
      </c>
      <c r="D982" s="243">
        <v>0</v>
      </c>
      <c r="E982" s="243"/>
      <c r="F982" s="57" t="str">
        <f t="shared" si="191"/>
        <v>-</v>
      </c>
    </row>
    <row r="983" spans="1:6" ht="20.100000000000001" customHeight="1" x14ac:dyDescent="0.25">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24" x14ac:dyDescent="0.2">
      <c r="A985" s="68" t="s">
        <v>1949</v>
      </c>
      <c r="B985" s="190" t="s">
        <v>1950</v>
      </c>
      <c r="C985" s="69" t="s">
        <v>1951</v>
      </c>
      <c r="D985" s="244">
        <v>0</v>
      </c>
      <c r="E985" s="244"/>
      <c r="F985" s="63" t="str">
        <f t="shared" ref="F985:F992" si="192">IF(D985&lt;&gt;0,IF(E985/D985&gt;=100,"&gt;&gt;100",E985/D985*100),"-")</f>
        <v>-</v>
      </c>
    </row>
    <row r="986" spans="1:6" ht="12" x14ac:dyDescent="0.2">
      <c r="A986" s="53" t="s">
        <v>1952</v>
      </c>
      <c r="B986" s="85" t="s">
        <v>1953</v>
      </c>
      <c r="C986" s="50" t="s">
        <v>1952</v>
      </c>
      <c r="D986" s="245">
        <v>0</v>
      </c>
      <c r="E986" s="245"/>
      <c r="F986" s="52" t="str">
        <f t="shared" si="192"/>
        <v>-</v>
      </c>
    </row>
    <row r="987" spans="1:6" ht="22.8" x14ac:dyDescent="0.2">
      <c r="A987" s="53" t="s">
        <v>1954</v>
      </c>
      <c r="B987" s="85" t="s">
        <v>1955</v>
      </c>
      <c r="C987" s="50" t="s">
        <v>1954</v>
      </c>
      <c r="D987" s="245">
        <v>0</v>
      </c>
      <c r="E987" s="245"/>
      <c r="F987" s="52" t="str">
        <f t="shared" si="192"/>
        <v>-</v>
      </c>
    </row>
    <row r="988" spans="1:6" ht="22.8"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2.8"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98" workbookViewId="0">
      <selection activeCell="E262" sqref="E262"/>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1967</v>
      </c>
      <c r="E3" s="287" t="s">
        <v>1968</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9135710.5899999999</v>
      </c>
      <c r="E6" s="229">
        <f t="shared" si="0"/>
        <v>9658280.75</v>
      </c>
      <c r="F6" s="230">
        <f t="shared" ref="F6:F260" si="1">IF(D6&gt;0,IF(E6/D6&gt;=100,"&gt;&gt;100",E6/D6*100),"-")</f>
        <v>105.72008225142342</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7669718.8400000008</v>
      </c>
      <c r="E7" s="104">
        <f t="shared" si="2"/>
        <v>8121535.8100000005</v>
      </c>
      <c r="F7" s="93">
        <f t="shared" si="1"/>
        <v>105.89091959464841</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2883340.38</v>
      </c>
      <c r="E8" s="104">
        <f>E9+E10-E11</f>
        <v>3134666.6900000004</v>
      </c>
      <c r="F8" s="93">
        <f t="shared" si="1"/>
        <v>108.71649811944854</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392638.01</v>
      </c>
      <c r="E9" s="247">
        <v>392638.01</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2490702.37</v>
      </c>
      <c r="E10" s="247">
        <v>2742028.68</v>
      </c>
      <c r="F10" s="93">
        <f t="shared" si="1"/>
        <v>110.09057979095272</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1982</v>
      </c>
      <c r="B12" s="86" t="s">
        <v>1983</v>
      </c>
      <c r="C12" s="92" t="s">
        <v>1982</v>
      </c>
      <c r="D12" s="104">
        <f t="shared" ref="D12:E12" si="3">D13+D19+D29+D35+D41+D45</f>
        <v>4786378.4600000009</v>
      </c>
      <c r="E12" s="104">
        <f t="shared" si="3"/>
        <v>4986869.12</v>
      </c>
      <c r="F12" s="93">
        <f t="shared" si="1"/>
        <v>104.18877574507552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4162230.02</v>
      </c>
      <c r="E13" s="104">
        <f t="shared" si="4"/>
        <v>4263827.6199999992</v>
      </c>
      <c r="F13" s="93">
        <f t="shared" si="1"/>
        <v>102.44094150279564</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741697.46</v>
      </c>
      <c r="E15" s="247">
        <v>741697.46</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1599793.46</v>
      </c>
      <c r="E16" s="247">
        <v>1599793.46</v>
      </c>
      <c r="F16" s="93">
        <f t="shared" si="1"/>
        <v>100</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3722003.7</v>
      </c>
      <c r="E17" s="247">
        <v>4067744.69</v>
      </c>
      <c r="F17" s="93">
        <f t="shared" si="1"/>
        <v>109.28910925048247</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1901264.6</v>
      </c>
      <c r="E18" s="247">
        <v>2145407.9900000002</v>
      </c>
      <c r="F18" s="93">
        <f t="shared" si="1"/>
        <v>112.84110533589065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119875.12999999998</v>
      </c>
      <c r="E19" s="104">
        <f t="shared" si="5"/>
        <v>227859.24</v>
      </c>
      <c r="F19" s="93">
        <f t="shared" si="1"/>
        <v>190.08049459466702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31828.1</v>
      </c>
      <c r="E20" s="247">
        <v>31644.15</v>
      </c>
      <c r="F20" s="93">
        <f t="shared" si="1"/>
        <v>99.422051583349315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7982.84</v>
      </c>
      <c r="E21" s="247">
        <v>12288.03</v>
      </c>
      <c r="F21" s="93">
        <f t="shared" si="1"/>
        <v>153.93055604271163</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46425.99</v>
      </c>
      <c r="E22" s="247">
        <v>47638.49</v>
      </c>
      <c r="F22" s="93">
        <f t="shared" si="1"/>
        <v>102.61168367115059</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794.68</v>
      </c>
      <c r="E24" s="247">
        <v>794.68</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8896.43</v>
      </c>
      <c r="E25" s="247">
        <v>8896.43</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240067.05</v>
      </c>
      <c r="E26" s="247">
        <v>384787.45</v>
      </c>
      <c r="F26" s="93">
        <f t="shared" si="1"/>
        <v>160.28332501274124</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216119.96</v>
      </c>
      <c r="E28" s="247">
        <v>258189.99</v>
      </c>
      <c r="F28" s="93">
        <f t="shared" si="1"/>
        <v>119.46605487063759</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34348.909999999996</v>
      </c>
      <c r="E29" s="104">
        <f t="shared" si="6"/>
        <v>25257.859999999993</v>
      </c>
      <c r="F29" s="93">
        <f t="shared" si="1"/>
        <v>73.533221287080124</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72728.37</v>
      </c>
      <c r="E30" s="247">
        <v>72728.37</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38379.46</v>
      </c>
      <c r="E34" s="247">
        <v>47470.51</v>
      </c>
      <c r="F34" s="93">
        <f t="shared" si="1"/>
        <v>123.68727960216222</v>
      </c>
      <c r="G34" s="87"/>
      <c r="H34" s="87"/>
      <c r="I34" s="87"/>
      <c r="J34" s="87"/>
      <c r="K34" s="87"/>
      <c r="L34" s="87"/>
      <c r="M34" s="87"/>
      <c r="N34" s="87"/>
      <c r="O34" s="87"/>
      <c r="P34" s="87"/>
      <c r="Q34" s="87"/>
      <c r="R34" s="87"/>
      <c r="S34" s="87"/>
      <c r="T34" s="87"/>
      <c r="U34" s="87"/>
      <c r="V34" s="87"/>
      <c r="W34" s="87"/>
      <c r="X34" s="87"/>
    </row>
    <row r="35" spans="1:24" ht="12"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1440.04</v>
      </c>
      <c r="E41" s="104">
        <f t="shared" si="8"/>
        <v>1440.04</v>
      </c>
      <c r="F41" s="93">
        <f t="shared" si="1"/>
        <v>100</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1440.04</v>
      </c>
      <c r="E42" s="247">
        <v>1440.04</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468484.36</v>
      </c>
      <c r="E45" s="104">
        <f t="shared" si="9"/>
        <v>468484.36</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10340.36</v>
      </c>
      <c r="E47" s="247">
        <v>10340.36</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458144</v>
      </c>
      <c r="E48" s="247">
        <v>458144</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36761.949999999997</v>
      </c>
      <c r="E54" s="247">
        <v>41775.57</v>
      </c>
      <c r="F54" s="93">
        <f t="shared" si="1"/>
        <v>113.63806870963049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36761.949999999997</v>
      </c>
      <c r="E55" s="247">
        <v>41775.57</v>
      </c>
      <c r="F55" s="93">
        <f t="shared" si="1"/>
        <v>113.63806870963049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1465991.7499999998</v>
      </c>
      <c r="E68" s="104">
        <f t="shared" si="13"/>
        <v>1536744.9399999997</v>
      </c>
      <c r="F68" s="93">
        <f t="shared" si="1"/>
        <v>104.82630205797543</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506996.63</v>
      </c>
      <c r="E69" s="104">
        <f t="shared" si="14"/>
        <v>665986.98</v>
      </c>
      <c r="F69" s="93">
        <f t="shared" si="1"/>
        <v>131.35925183565814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506575.52</v>
      </c>
      <c r="E70" s="104">
        <f t="shared" si="15"/>
        <v>665554.14</v>
      </c>
      <c r="F70" s="93">
        <f t="shared" si="1"/>
        <v>131.38300484792475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506575.52</v>
      </c>
      <c r="E72" s="247">
        <v>665554.14</v>
      </c>
      <c r="F72" s="93">
        <f t="shared" si="1"/>
        <v>131.38300484792475</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421.11</v>
      </c>
      <c r="E76" s="247">
        <v>432.84</v>
      </c>
      <c r="F76" s="93">
        <f t="shared" si="1"/>
        <v>102.78549547624137</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2091</v>
      </c>
      <c r="B78" s="86" t="s">
        <v>2092</v>
      </c>
      <c r="C78" s="92" t="s">
        <v>2091</v>
      </c>
      <c r="D78" s="104">
        <f>D79+SUM(D82:D84)-D85+D86</f>
        <v>9234.1200000000008</v>
      </c>
      <c r="E78" s="104">
        <f>E79+SUM(E82:E84)-E85+E86</f>
        <v>10914.98</v>
      </c>
      <c r="F78" s="93">
        <f t="shared" si="1"/>
        <v>118.20270908326943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9234.1200000000008</v>
      </c>
      <c r="E86" s="247">
        <v>10914.98</v>
      </c>
      <c r="F86" s="93">
        <f t="shared" si="1"/>
        <v>118.20270908326943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402269.43</v>
      </c>
      <c r="E134" s="104">
        <f t="shared" si="23"/>
        <v>402269.43</v>
      </c>
      <c r="F134" s="93">
        <f t="shared" si="1"/>
        <v>100</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2199</v>
      </c>
      <c r="C135" s="92" t="s">
        <v>2200</v>
      </c>
      <c r="D135" s="104">
        <f t="shared" ref="D135:E135" si="24">SUM(D136:D141)</f>
        <v>402269.43</v>
      </c>
      <c r="E135" s="104">
        <f t="shared" si="24"/>
        <v>402269.43</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402269.43</v>
      </c>
      <c r="E139" s="247">
        <v>402269.43</v>
      </c>
      <c r="F139" s="93">
        <f t="shared" si="1"/>
        <v>100</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341926.68</v>
      </c>
      <c r="E146" s="104">
        <f t="shared" si="26"/>
        <v>316827.52999999991</v>
      </c>
      <c r="F146" s="93">
        <f t="shared" si="1"/>
        <v>92.659493549903715</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207472.39</v>
      </c>
      <c r="E147" s="247">
        <v>129321.38</v>
      </c>
      <c r="F147" s="93">
        <f t="shared" si="1"/>
        <v>62.331850517555608</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21324.639999999999</v>
      </c>
      <c r="E158" s="247">
        <v>32816.699999999997</v>
      </c>
      <c r="F158" s="93">
        <f t="shared" si="1"/>
        <v>153.89099182917039</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2239</v>
      </c>
      <c r="B159" s="231" t="s">
        <v>2240</v>
      </c>
      <c r="C159" s="92" t="s">
        <v>2239</v>
      </c>
      <c r="D159" s="247">
        <v>469490.45</v>
      </c>
      <c r="E159" s="247">
        <v>504126.62</v>
      </c>
      <c r="F159" s="93">
        <f t="shared" si="1"/>
        <v>107.37739606843972</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2241</v>
      </c>
      <c r="B160" s="86" t="s">
        <v>2242</v>
      </c>
      <c r="C160" s="92" t="s">
        <v>2241</v>
      </c>
      <c r="D160" s="247">
        <v>35.840000000000003</v>
      </c>
      <c r="E160" s="247"/>
      <c r="F160" s="93">
        <f t="shared" si="1"/>
        <v>0</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4659.66</v>
      </c>
      <c r="E162" s="247">
        <v>4510.46</v>
      </c>
      <c r="F162" s="93">
        <f t="shared" si="1"/>
        <v>96.798049643107007</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361056.3</v>
      </c>
      <c r="E163" s="247">
        <v>353947.63</v>
      </c>
      <c r="F163" s="93">
        <f t="shared" si="1"/>
        <v>98.031146389081158</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177886.69</v>
      </c>
      <c r="E164" s="104">
        <f t="shared" si="28"/>
        <v>100943.88</v>
      </c>
      <c r="F164" s="93">
        <f t="shared" si="1"/>
        <v>56.746168024150656</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261987.5</v>
      </c>
      <c r="E165" s="247">
        <v>112411.77</v>
      </c>
      <c r="F165" s="93">
        <f t="shared" si="1"/>
        <v>42.90730282933346</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828.32</v>
      </c>
      <c r="E166" s="247">
        <v>0</v>
      </c>
      <c r="F166" s="93">
        <f t="shared" si="1"/>
        <v>0</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84929.13</v>
      </c>
      <c r="E169" s="247">
        <v>11467.89</v>
      </c>
      <c r="F169" s="93">
        <f t="shared" si="1"/>
        <v>13.50289353017039</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27678.2</v>
      </c>
      <c r="E170" s="104">
        <f t="shared" si="29"/>
        <v>39802.14</v>
      </c>
      <c r="F170" s="93">
        <f t="shared" si="1"/>
        <v>143.80320974629853</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27678.2</v>
      </c>
      <c r="E173" s="247">
        <v>39802.14</v>
      </c>
      <c r="F173" s="93">
        <f t="shared" si="1"/>
        <v>143.80320974629853</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9135710.5899999999</v>
      </c>
      <c r="E175" s="104">
        <f t="shared" si="30"/>
        <v>9658280.75</v>
      </c>
      <c r="F175" s="93">
        <f t="shared" si="1"/>
        <v>105.72008225142342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300875.32</v>
      </c>
      <c r="E176" s="104">
        <f t="shared" si="31"/>
        <v>263052.98000000004</v>
      </c>
      <c r="F176" s="93">
        <f t="shared" si="1"/>
        <v>87.42923148365908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179895.13999999998</v>
      </c>
      <c r="E177" s="104">
        <f t="shared" si="32"/>
        <v>178416.49000000002</v>
      </c>
      <c r="F177" s="93">
        <f t="shared" si="1"/>
        <v>99.178048945624681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27550.78</v>
      </c>
      <c r="E178" s="247">
        <v>39559.58</v>
      </c>
      <c r="F178" s="93">
        <f t="shared" si="1"/>
        <v>143.58787664087916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140105.75</v>
      </c>
      <c r="E179" s="247">
        <v>132507.57</v>
      </c>
      <c r="F179" s="93">
        <f t="shared" si="1"/>
        <v>94.576825005397708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137.65</v>
      </c>
      <c r="E180" s="104">
        <f t="shared" si="33"/>
        <v>29.05</v>
      </c>
      <c r="F180" s="93">
        <f t="shared" si="1"/>
        <v>21.104249909189974</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137.65</v>
      </c>
      <c r="E183" s="247">
        <v>29.05</v>
      </c>
      <c r="F183" s="93">
        <f t="shared" si="1"/>
        <v>21.104249909189974</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2492.14</v>
      </c>
      <c r="E186" s="247">
        <v>862.16</v>
      </c>
      <c r="F186" s="93">
        <f t="shared" si="1"/>
        <v>34.595167205694707</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9608.82</v>
      </c>
      <c r="E188" s="247">
        <v>5458.13</v>
      </c>
      <c r="F188" s="93">
        <f t="shared" si="1"/>
        <v>56.803332771349659</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110789.97</v>
      </c>
      <c r="E189" s="247">
        <v>76237.5</v>
      </c>
      <c r="F189" s="93">
        <f t="shared" si="1"/>
        <v>68.812637100632841</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10190.209999999999</v>
      </c>
      <c r="E234" s="104">
        <f t="shared" si="40"/>
        <v>8398.99</v>
      </c>
      <c r="F234" s="93">
        <f t="shared" si="1"/>
        <v>82.42214831686492</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10190.209999999999</v>
      </c>
      <c r="E236" s="247">
        <v>8398.99</v>
      </c>
      <c r="F236" s="93">
        <f t="shared" si="1"/>
        <v>82.42214831686492</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8834835.2699999996</v>
      </c>
      <c r="E237" s="104">
        <f t="shared" si="41"/>
        <v>9395227.7699999996</v>
      </c>
      <c r="F237" s="93">
        <f t="shared" si="1"/>
        <v>106.34298753597473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8071623.8799999999</v>
      </c>
      <c r="E238" s="104">
        <f t="shared" si="42"/>
        <v>8523440.8499999996</v>
      </c>
      <c r="F238" s="93">
        <f t="shared" si="1"/>
        <v>105.59759692370601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8071623.8799999999</v>
      </c>
      <c r="E239" s="104">
        <f t="shared" si="43"/>
        <v>8523440.8499999996</v>
      </c>
      <c r="F239" s="93">
        <f t="shared" si="1"/>
        <v>105.59759692370601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8071623.8799999999</v>
      </c>
      <c r="E240" s="247">
        <v>8523440.8499999996</v>
      </c>
      <c r="F240" s="93">
        <f t="shared" si="1"/>
        <v>105.59759692370601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244062.91999999993</v>
      </c>
      <c r="E245" s="104">
        <f t="shared" si="45"/>
        <v>454680.3899999999</v>
      </c>
      <c r="F245" s="93">
        <f t="shared" si="1"/>
        <v>186.29638209687897</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1595621.71</v>
      </c>
      <c r="E246" s="104">
        <f t="shared" si="46"/>
        <v>1634363.23</v>
      </c>
      <c r="F246" s="93">
        <f t="shared" si="1"/>
        <v>102.42798902504278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1595621.71</v>
      </c>
      <c r="E247" s="247">
        <v>1634363.23</v>
      </c>
      <c r="F247" s="93">
        <f t="shared" si="1"/>
        <v>102.42798902504278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1351558.79</v>
      </c>
      <c r="E250" s="104">
        <f t="shared" si="47"/>
        <v>1179682.8400000001</v>
      </c>
      <c r="F250" s="93">
        <f t="shared" si="1"/>
        <v>87.283131797766643</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1321506.75</v>
      </c>
      <c r="E252" s="247">
        <v>1142921.6200000001</v>
      </c>
      <c r="F252" s="93">
        <f t="shared" si="1"/>
        <v>86.486249124342351</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30052.04</v>
      </c>
      <c r="E253" s="247">
        <v>36761.22</v>
      </c>
      <c r="F253" s="93">
        <f t="shared" si="1"/>
        <v>122.32520654171897</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341261.78</v>
      </c>
      <c r="E255" s="247">
        <v>316162.65000000002</v>
      </c>
      <c r="F255" s="93">
        <f t="shared" si="1"/>
        <v>92.64519747860426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177886.69</v>
      </c>
      <c r="E256" s="247">
        <v>100943.88</v>
      </c>
      <c r="F256" s="93">
        <f t="shared" si="1"/>
        <v>56.746168024150656</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146594.49</v>
      </c>
      <c r="E259" s="104">
        <f t="shared" si="49"/>
        <v>285757.86</v>
      </c>
      <c r="F259" s="93">
        <f t="shared" si="1"/>
        <v>194.93083266635739</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146594.49</v>
      </c>
      <c r="E260" s="248">
        <v>285757.86</v>
      </c>
      <c r="F260" s="97">
        <f t="shared" si="1"/>
        <v>194.93083266635739</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614479.57999999996</v>
      </c>
      <c r="E264" s="247">
        <v>602372.81000000006</v>
      </c>
      <c r="F264" s="93">
        <f t="shared" si="50"/>
        <v>98.029752266137166</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88503.4</v>
      </c>
      <c r="E265" s="247">
        <v>68402.350000000006</v>
      </c>
      <c r="F265" s="93">
        <f t="shared" si="50"/>
        <v>77.287821710804337</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209820.38</v>
      </c>
      <c r="E266" s="247">
        <v>112411.77</v>
      </c>
      <c r="F266" s="93">
        <f t="shared" si="50"/>
        <v>53.575238973449579</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52995.44</v>
      </c>
      <c r="E267" s="247">
        <v>0</v>
      </c>
      <c r="F267" s="93">
        <f t="shared" si="50"/>
        <v>0</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2334.94</v>
      </c>
      <c r="E268" s="247">
        <v>3475.25</v>
      </c>
      <c r="F268" s="93">
        <f t="shared" si="50"/>
        <v>148.83680094563459</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6899.18</v>
      </c>
      <c r="E269" s="247">
        <v>6479.73</v>
      </c>
      <c r="F269" s="93">
        <f t="shared" si="50"/>
        <v>93.920291976727654</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v>960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32825.71</v>
      </c>
      <c r="E287" s="247">
        <v>47848.6</v>
      </c>
      <c r="F287" s="93">
        <f t="shared" si="50"/>
        <v>145.76562091116995</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147069.43</v>
      </c>
      <c r="E288" s="247">
        <v>130567.89</v>
      </c>
      <c r="F288" s="93">
        <f t="shared" si="50"/>
        <v>88.779762048442024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23718.75</v>
      </c>
      <c r="E289" s="247">
        <v>0</v>
      </c>
      <c r="F289" s="93">
        <f t="shared" si="50"/>
        <v>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87071.22</v>
      </c>
      <c r="E290" s="247">
        <v>76237.5</v>
      </c>
      <c r="F290" s="93">
        <f t="shared" si="50"/>
        <v>87.557633854217272</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21" sqref="E21"/>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2538</v>
      </c>
      <c r="C5" s="182" t="s">
        <v>1974</v>
      </c>
      <c r="D5" s="79">
        <f t="shared" ref="D5:E5" si="0">D6+D10+D13+SUM(D17:D21)</f>
        <v>503680.69999999995</v>
      </c>
      <c r="E5" s="79">
        <f t="shared" si="0"/>
        <v>724032.34000000008</v>
      </c>
      <c r="F5" s="80">
        <f t="shared" ref="F5:F141" si="1">IF(D5&gt;0,IF(E5/D5&gt;=100,"&gt;&gt;100",E5/D5*100),"-")</f>
        <v>143.74827941590777</v>
      </c>
      <c r="G5" s="49"/>
      <c r="H5" s="49"/>
      <c r="I5" s="49"/>
      <c r="J5" s="49"/>
      <c r="K5" s="49"/>
      <c r="L5" s="49"/>
      <c r="M5" s="49"/>
      <c r="N5" s="49"/>
      <c r="O5" s="49"/>
      <c r="P5" s="49"/>
      <c r="Q5" s="49"/>
      <c r="R5" s="49"/>
      <c r="S5" s="49"/>
      <c r="T5" s="49"/>
      <c r="U5" s="49"/>
      <c r="V5" s="49"/>
      <c r="W5" s="49"/>
      <c r="X5" s="49"/>
      <c r="Y5" s="49"/>
    </row>
    <row r="6" spans="1:25" ht="22.8" x14ac:dyDescent="0.25">
      <c r="A6" s="77" t="s">
        <v>1976</v>
      </c>
      <c r="B6" s="232" t="s">
        <v>2539</v>
      </c>
      <c r="C6" s="183" t="s">
        <v>1976</v>
      </c>
      <c r="D6" s="81">
        <f t="shared" ref="D6:E6" si="2">SUM(D7:D9)</f>
        <v>503680.69999999995</v>
      </c>
      <c r="E6" s="81">
        <f t="shared" si="2"/>
        <v>724032.34000000008</v>
      </c>
      <c r="F6" s="63">
        <f t="shared" si="1"/>
        <v>143.74827941590777</v>
      </c>
      <c r="G6" s="49"/>
      <c r="H6" s="49"/>
      <c r="I6" s="49"/>
      <c r="J6" s="49"/>
      <c r="K6" s="49"/>
      <c r="L6" s="49"/>
      <c r="M6" s="49"/>
      <c r="N6" s="49"/>
      <c r="O6" s="49"/>
      <c r="P6" s="49"/>
      <c r="Q6" s="49"/>
      <c r="R6" s="49"/>
      <c r="S6" s="49"/>
      <c r="T6" s="49"/>
      <c r="U6" s="49"/>
      <c r="V6" s="49"/>
      <c r="W6" s="49"/>
      <c r="X6" s="49"/>
      <c r="Y6" s="49"/>
    </row>
    <row r="7" spans="1:25" ht="12.75" customHeight="1" x14ac:dyDescent="0.25">
      <c r="A7" s="77" t="s">
        <v>2540</v>
      </c>
      <c r="B7" s="85" t="s">
        <v>2541</v>
      </c>
      <c r="C7" s="183" t="s">
        <v>2540</v>
      </c>
      <c r="D7" s="249">
        <v>503032.54</v>
      </c>
      <c r="E7" s="249">
        <v>723911.92</v>
      </c>
      <c r="F7" s="63">
        <f t="shared" si="1"/>
        <v>143.90956099977151</v>
      </c>
      <c r="G7" s="49"/>
      <c r="H7" s="49"/>
      <c r="I7" s="49"/>
      <c r="J7" s="49"/>
      <c r="K7" s="49"/>
      <c r="L7" s="49"/>
      <c r="M7" s="49"/>
      <c r="N7" s="49"/>
      <c r="O7" s="49"/>
      <c r="P7" s="49"/>
      <c r="Q7" s="49"/>
      <c r="R7" s="49"/>
      <c r="S7" s="49"/>
      <c r="T7" s="49"/>
      <c r="U7" s="49"/>
      <c r="V7" s="49"/>
      <c r="W7" s="49"/>
      <c r="X7" s="49"/>
      <c r="Y7" s="49"/>
    </row>
    <row r="8" spans="1:25" ht="12.75" customHeight="1" x14ac:dyDescent="0.25">
      <c r="A8" s="77" t="s">
        <v>2542</v>
      </c>
      <c r="B8" s="85" t="s">
        <v>2543</v>
      </c>
      <c r="C8" s="183" t="s">
        <v>2542</v>
      </c>
      <c r="D8" s="249">
        <v>648.16</v>
      </c>
      <c r="E8" s="249">
        <v>120.42</v>
      </c>
      <c r="F8" s="63">
        <f t="shared" si="1"/>
        <v>18.57874598864478</v>
      </c>
      <c r="G8" s="49"/>
      <c r="H8" s="49"/>
      <c r="I8" s="49"/>
      <c r="J8" s="49"/>
      <c r="K8" s="49"/>
      <c r="L8" s="49"/>
      <c r="M8" s="49"/>
      <c r="N8" s="49"/>
      <c r="O8" s="49"/>
      <c r="P8" s="49"/>
      <c r="Q8" s="49"/>
      <c r="R8" s="49"/>
      <c r="S8" s="49"/>
      <c r="T8" s="49"/>
      <c r="U8" s="49"/>
      <c r="V8" s="49"/>
      <c r="W8" s="49"/>
      <c r="X8" s="49"/>
      <c r="Y8" s="49"/>
    </row>
    <row r="9" spans="1:25" ht="12.75" customHeight="1" x14ac:dyDescent="0.25">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2580</v>
      </c>
      <c r="C28" s="183" t="s">
        <v>2037</v>
      </c>
      <c r="D28" s="81">
        <f t="shared" ref="D28:E28" si="6">SUM(D29:D34)</f>
        <v>101027.67</v>
      </c>
      <c r="E28" s="81">
        <f t="shared" si="6"/>
        <v>109966.15</v>
      </c>
      <c r="F28" s="63">
        <f t="shared" si="1"/>
        <v>108.84755631798694</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2583</v>
      </c>
      <c r="B30" s="85" t="s">
        <v>2584</v>
      </c>
      <c r="C30" s="183" t="s">
        <v>2583</v>
      </c>
      <c r="D30" s="249">
        <v>101027.67</v>
      </c>
      <c r="E30" s="249">
        <v>109966.15</v>
      </c>
      <c r="F30" s="63">
        <f t="shared" si="1"/>
        <v>108.84755631798694</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2593</v>
      </c>
      <c r="C35" s="183" t="s">
        <v>2039</v>
      </c>
      <c r="D35" s="81">
        <f t="shared" ref="D35:E35" si="7">D36+D39+D43+D50+D54+D60+D61+D66+D74</f>
        <v>111642.38</v>
      </c>
      <c r="E35" s="81">
        <f t="shared" si="7"/>
        <v>239091.75</v>
      </c>
      <c r="F35" s="63">
        <f t="shared" si="1"/>
        <v>214.15859282111325</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2628</v>
      </c>
      <c r="B54" s="85" t="s">
        <v>2629</v>
      </c>
      <c r="C54" s="183" t="s">
        <v>2628</v>
      </c>
      <c r="D54" s="81">
        <f t="shared" ref="D54:E54" si="12">SUM(D55:D59)</f>
        <v>12048.92</v>
      </c>
      <c r="E54" s="81">
        <f t="shared" si="12"/>
        <v>0</v>
      </c>
      <c r="F54" s="63">
        <f t="shared" si="1"/>
        <v>0</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2630</v>
      </c>
      <c r="B55" s="85" t="s">
        <v>2631</v>
      </c>
      <c r="C55" s="183" t="s">
        <v>2630</v>
      </c>
      <c r="D55" s="249">
        <v>12048.92</v>
      </c>
      <c r="E55" s="249"/>
      <c r="F55" s="63">
        <f t="shared" si="1"/>
        <v>0</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2642</v>
      </c>
      <c r="B61" s="85" t="s">
        <v>2643</v>
      </c>
      <c r="C61" s="183" t="s">
        <v>2642</v>
      </c>
      <c r="D61" s="81">
        <f t="shared" ref="D61:E61" si="13">SUM(D62:D65)</f>
        <v>99593.46</v>
      </c>
      <c r="E61" s="81">
        <f t="shared" si="13"/>
        <v>239091.75</v>
      </c>
      <c r="F61" s="63">
        <f t="shared" si="1"/>
        <v>240.06772131423085</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2648</v>
      </c>
      <c r="B64" s="85" t="s">
        <v>2649</v>
      </c>
      <c r="C64" s="183" t="s">
        <v>2648</v>
      </c>
      <c r="D64" s="249">
        <v>99593.46</v>
      </c>
      <c r="E64" s="249">
        <v>239091.75</v>
      </c>
      <c r="F64" s="63">
        <f t="shared" si="1"/>
        <v>240.06772131423085</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2669</v>
      </c>
      <c r="C75" s="183" t="s">
        <v>2047</v>
      </c>
      <c r="D75" s="81">
        <f t="shared" ref="D75:E75" si="15">SUM(D76:D81)</f>
        <v>191940.89</v>
      </c>
      <c r="E75" s="81">
        <f t="shared" si="15"/>
        <v>156681.19</v>
      </c>
      <c r="F75" s="63">
        <f t="shared" si="1"/>
        <v>81.629917418847015</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2670</v>
      </c>
      <c r="C76" s="183" t="s">
        <v>2049</v>
      </c>
      <c r="D76" s="249">
        <v>186315.89</v>
      </c>
      <c r="E76" s="249">
        <v>136806.19</v>
      </c>
      <c r="F76" s="63">
        <f t="shared" si="1"/>
        <v>73.427011512544624</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2674</v>
      </c>
      <c r="C80" s="183" t="s">
        <v>2057</v>
      </c>
      <c r="D80" s="249">
        <v>5625</v>
      </c>
      <c r="E80" s="249"/>
      <c r="F80" s="63">
        <f t="shared" si="1"/>
        <v>0</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2675</v>
      </c>
      <c r="C81" s="183" t="s">
        <v>2059</v>
      </c>
      <c r="D81" s="249">
        <v>0</v>
      </c>
      <c r="E81" s="249">
        <v>19875</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2676</v>
      </c>
      <c r="C82" s="183" t="s">
        <v>2061</v>
      </c>
      <c r="D82" s="81">
        <f t="shared" ref="D82:E82" si="16">SUM(D83:D88)</f>
        <v>2013119.1800000002</v>
      </c>
      <c r="E82" s="81">
        <f t="shared" si="16"/>
        <v>1707976.65</v>
      </c>
      <c r="F82" s="63">
        <f t="shared" si="1"/>
        <v>84.842301785629985</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2678</v>
      </c>
      <c r="C84" s="183" t="s">
        <v>2065</v>
      </c>
      <c r="D84" s="249">
        <v>1746460.25</v>
      </c>
      <c r="E84" s="249">
        <v>1537484.94</v>
      </c>
      <c r="F84" s="63">
        <f t="shared" si="1"/>
        <v>88.034350624355753</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2680</v>
      </c>
      <c r="C86" s="183" t="s">
        <v>2069</v>
      </c>
      <c r="D86" s="249">
        <v>136445.32</v>
      </c>
      <c r="E86" s="249">
        <v>152116.71</v>
      </c>
      <c r="F86" s="63">
        <f t="shared" si="1"/>
        <v>111.48547271537051</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2683</v>
      </c>
      <c r="B88" s="85" t="s">
        <v>2684</v>
      </c>
      <c r="C88" s="183" t="s">
        <v>2683</v>
      </c>
      <c r="D88" s="249">
        <v>130213.61</v>
      </c>
      <c r="E88" s="249">
        <v>18375</v>
      </c>
      <c r="F88" s="63">
        <f t="shared" si="1"/>
        <v>14.111428137197027</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2720</v>
      </c>
      <c r="B107" s="85" t="s">
        <v>2721</v>
      </c>
      <c r="C107" s="183" t="s">
        <v>2720</v>
      </c>
      <c r="D107" s="81">
        <f t="shared" ref="D107:E107" si="21">SUM(D108:D113)</f>
        <v>238531.43</v>
      </c>
      <c r="E107" s="81">
        <f t="shared" si="21"/>
        <v>283845.43</v>
      </c>
      <c r="F107" s="63">
        <f t="shared" si="1"/>
        <v>118.99707724051292</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2724</v>
      </c>
      <c r="B109" s="85" t="s">
        <v>2725</v>
      </c>
      <c r="C109" s="183" t="s">
        <v>2724</v>
      </c>
      <c r="D109" s="249">
        <v>18316.62</v>
      </c>
      <c r="E109" s="249">
        <v>8315.6200000000008</v>
      </c>
      <c r="F109" s="63">
        <f t="shared" si="1"/>
        <v>45.399314939109949</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2728</v>
      </c>
      <c r="B111" s="85" t="s">
        <v>2729</v>
      </c>
      <c r="C111" s="183" t="s">
        <v>2728</v>
      </c>
      <c r="D111" s="249">
        <v>0</v>
      </c>
      <c r="E111" s="249">
        <v>400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2732</v>
      </c>
      <c r="B113" s="85" t="s">
        <v>2733</v>
      </c>
      <c r="C113" s="183" t="s">
        <v>2732</v>
      </c>
      <c r="D113" s="249">
        <v>220214.81</v>
      </c>
      <c r="E113" s="249">
        <v>275129.81</v>
      </c>
      <c r="F113" s="63">
        <f t="shared" si="1"/>
        <v>124.93701490830702</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2734</v>
      </c>
      <c r="B114" s="85" t="s">
        <v>2735</v>
      </c>
      <c r="C114" s="183" t="s">
        <v>2734</v>
      </c>
      <c r="D114" s="81">
        <f t="shared" ref="D114:E114" si="22">D115+D118+D121+D122+SUM(D125:D128)</f>
        <v>115609.60999999999</v>
      </c>
      <c r="E114" s="81">
        <f t="shared" si="22"/>
        <v>121197.17</v>
      </c>
      <c r="F114" s="63">
        <f t="shared" si="1"/>
        <v>104.83312762667396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2736</v>
      </c>
      <c r="B115" s="85" t="s">
        <v>2737</v>
      </c>
      <c r="C115" s="183" t="s">
        <v>2736</v>
      </c>
      <c r="D115" s="81">
        <f t="shared" ref="D115:E115" si="23">SUM(D116:D117)</f>
        <v>33880.11</v>
      </c>
      <c r="E115" s="81">
        <f t="shared" si="23"/>
        <v>56822.5</v>
      </c>
      <c r="F115" s="63">
        <f t="shared" si="1"/>
        <v>167.71639761500182</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2740</v>
      </c>
      <c r="B117" s="85" t="s">
        <v>2741</v>
      </c>
      <c r="C117" s="183" t="s">
        <v>2740</v>
      </c>
      <c r="D117" s="249">
        <v>33880.11</v>
      </c>
      <c r="E117" s="249">
        <v>56822.5</v>
      </c>
      <c r="F117" s="63">
        <f t="shared" si="1"/>
        <v>167.71639761500182</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2742</v>
      </c>
      <c r="B118" s="85" t="s">
        <v>2743</v>
      </c>
      <c r="C118" s="183" t="s">
        <v>2742</v>
      </c>
      <c r="D118" s="81">
        <f t="shared" ref="D118:E118" si="24">SUM(D119:D120)</f>
        <v>5264.51</v>
      </c>
      <c r="E118" s="81">
        <f t="shared" si="24"/>
        <v>9264.8700000000008</v>
      </c>
      <c r="F118" s="63">
        <f t="shared" si="1"/>
        <v>175.98731885778545</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2746</v>
      </c>
      <c r="B120" s="85" t="s">
        <v>2747</v>
      </c>
      <c r="C120" s="183" t="s">
        <v>2746</v>
      </c>
      <c r="D120" s="249">
        <v>5264.51</v>
      </c>
      <c r="E120" s="249">
        <v>9264.8700000000008</v>
      </c>
      <c r="F120" s="63">
        <f t="shared" si="1"/>
        <v>175.98731885778545</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2750</v>
      </c>
      <c r="B122" s="85" t="s">
        <v>2751</v>
      </c>
      <c r="C122" s="183" t="s">
        <v>2750</v>
      </c>
      <c r="D122" s="81">
        <f t="shared" ref="D122:E122" si="25">SUM(D123:D124)</f>
        <v>39393.839999999997</v>
      </c>
      <c r="E122" s="81">
        <f t="shared" si="25"/>
        <v>32400</v>
      </c>
      <c r="F122" s="63">
        <f t="shared" si="1"/>
        <v>82.246361360050216</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2754</v>
      </c>
      <c r="B124" s="85" t="s">
        <v>2755</v>
      </c>
      <c r="C124" s="183" t="s">
        <v>2754</v>
      </c>
      <c r="D124" s="249">
        <v>39393.839999999997</v>
      </c>
      <c r="E124" s="249">
        <v>32400</v>
      </c>
      <c r="F124" s="63">
        <f t="shared" si="1"/>
        <v>82.246361360050216</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2762</v>
      </c>
      <c r="B128" s="85" t="s">
        <v>2763</v>
      </c>
      <c r="C128" s="183" t="s">
        <v>2762</v>
      </c>
      <c r="D128" s="249">
        <v>37071.15</v>
      </c>
      <c r="E128" s="249">
        <v>22709.8</v>
      </c>
      <c r="F128" s="63">
        <f t="shared" si="1"/>
        <v>61.260036443433776</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2764</v>
      </c>
      <c r="B129" s="85" t="s">
        <v>2765</v>
      </c>
      <c r="C129" s="183" t="s">
        <v>2764</v>
      </c>
      <c r="D129" s="81">
        <f t="shared" ref="D129:E129" si="26">D130+D133+SUM(D134:D140)</f>
        <v>113754.06999999999</v>
      </c>
      <c r="E129" s="81">
        <f t="shared" si="26"/>
        <v>161490.57</v>
      </c>
      <c r="F129" s="63">
        <f t="shared" si="1"/>
        <v>141.96465234167007</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2766</v>
      </c>
      <c r="B130" s="85" t="s">
        <v>2767</v>
      </c>
      <c r="C130" s="183" t="s">
        <v>2766</v>
      </c>
      <c r="D130" s="81">
        <f t="shared" ref="D130:E130" si="27">SUM(D131:D132)</f>
        <v>2229.7800000000002</v>
      </c>
      <c r="E130" s="81">
        <f t="shared" si="27"/>
        <v>1592.6</v>
      </c>
      <c r="F130" s="63">
        <f t="shared" si="1"/>
        <v>71.424086681197238</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2770</v>
      </c>
      <c r="B132" s="85" t="s">
        <v>2771</v>
      </c>
      <c r="C132" s="183" t="s">
        <v>2770</v>
      </c>
      <c r="D132" s="249">
        <v>2229.7800000000002</v>
      </c>
      <c r="E132" s="249">
        <v>1592.6</v>
      </c>
      <c r="F132" s="63">
        <f t="shared" si="1"/>
        <v>71.424086681197238</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2772</v>
      </c>
      <c r="B133" s="85" t="s">
        <v>2773</v>
      </c>
      <c r="C133" s="183" t="s">
        <v>2772</v>
      </c>
      <c r="D133" s="249">
        <v>0</v>
      </c>
      <c r="E133" s="249">
        <v>74789.789999999994</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2776</v>
      </c>
      <c r="B135" s="85" t="s">
        <v>2777</v>
      </c>
      <c r="C135" s="183" t="s">
        <v>2776</v>
      </c>
      <c r="D135" s="249">
        <v>111524.29</v>
      </c>
      <c r="E135" s="249">
        <v>85108.18</v>
      </c>
      <c r="F135" s="63">
        <f t="shared" si="1"/>
        <v>76.313581552503038</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2787</v>
      </c>
      <c r="C141" s="184" t="s">
        <v>2788</v>
      </c>
      <c r="D141" s="106">
        <f t="shared" ref="D141:E141" si="28">D5+D22+D28+D35+D75+D82+D89+D107+D114+D129</f>
        <v>3389305.93</v>
      </c>
      <c r="E141" s="106">
        <f t="shared" si="28"/>
        <v>3504281.25</v>
      </c>
      <c r="F141" s="82">
        <f t="shared" si="1"/>
        <v>103.39229690015028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3" workbookViewId="0">
      <selection activeCell="B38" sqref="B38"/>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2792</v>
      </c>
      <c r="B5" s="109" t="s">
        <v>2793</v>
      </c>
      <c r="C5" s="110" t="s">
        <v>2792</v>
      </c>
      <c r="D5" s="79">
        <f t="shared" ref="D5:E5" si="0">D6+D22</f>
        <v>0</v>
      </c>
      <c r="E5" s="107">
        <f t="shared" si="0"/>
        <v>183957.63</v>
      </c>
      <c r="F5" s="37"/>
      <c r="G5" s="37"/>
      <c r="H5" s="37"/>
      <c r="I5" s="37"/>
      <c r="J5" s="37"/>
      <c r="K5" s="37"/>
      <c r="L5" s="37"/>
      <c r="M5" s="37"/>
      <c r="N5" s="37"/>
      <c r="O5" s="37"/>
      <c r="P5" s="37"/>
      <c r="Q5" s="37"/>
      <c r="R5" s="37"/>
      <c r="S5" s="37"/>
      <c r="T5" s="37"/>
      <c r="U5" s="37"/>
      <c r="V5" s="37"/>
    </row>
    <row r="6" spans="1:25" ht="13.5" customHeight="1" x14ac:dyDescent="0.25">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5">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13.2" x14ac:dyDescent="0.25">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2.8" x14ac:dyDescent="0.25">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2824</v>
      </c>
      <c r="B22" s="111" t="s">
        <v>2825</v>
      </c>
      <c r="C22" s="92" t="s">
        <v>2824</v>
      </c>
      <c r="D22" s="81">
        <f t="shared" ref="D22:E22" si="3">D23+D30</f>
        <v>0</v>
      </c>
      <c r="E22" s="108">
        <f t="shared" si="3"/>
        <v>183957.63</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2834</v>
      </c>
      <c r="C30" s="92" t="s">
        <v>2835</v>
      </c>
      <c r="D30" s="81">
        <f>SUM(D31:D37)</f>
        <v>0</v>
      </c>
      <c r="E30" s="108">
        <f>SUM(E31:E37)</f>
        <v>183957.63</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2.8" x14ac:dyDescent="0.25">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2820</v>
      </c>
      <c r="C36" s="92" t="s">
        <v>2841</v>
      </c>
      <c r="D36" s="249"/>
      <c r="E36" s="250">
        <v>35456.400000000001</v>
      </c>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2822</v>
      </c>
      <c r="C37" s="92" t="s">
        <v>2842</v>
      </c>
      <c r="D37" s="249"/>
      <c r="E37" s="250">
        <v>148501.23000000001</v>
      </c>
      <c r="F37" s="37"/>
      <c r="G37" s="37"/>
      <c r="H37" s="37"/>
      <c r="I37" s="37"/>
      <c r="J37" s="37"/>
      <c r="K37" s="37"/>
      <c r="L37" s="37"/>
      <c r="M37" s="37"/>
      <c r="N37" s="37"/>
      <c r="O37" s="37"/>
      <c r="P37" s="37"/>
      <c r="Q37" s="37"/>
      <c r="R37" s="37"/>
      <c r="S37" s="37"/>
      <c r="T37" s="37"/>
      <c r="U37" s="37"/>
      <c r="V37" s="37"/>
    </row>
    <row r="38" spans="1:22" ht="13.5" customHeight="1" x14ac:dyDescent="0.25">
      <c r="A38" s="209" t="s">
        <v>2843</v>
      </c>
      <c r="B38" s="111" t="s">
        <v>2844</v>
      </c>
      <c r="C38" s="92" t="s">
        <v>2843</v>
      </c>
      <c r="D38" s="81">
        <f>D39+D44</f>
        <v>157.6</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2854</v>
      </c>
      <c r="B44" s="111" t="s">
        <v>2855</v>
      </c>
      <c r="C44" s="92" t="s">
        <v>2854</v>
      </c>
      <c r="D44" s="81">
        <f t="shared" ref="D44:E44" si="6">SUM(D45:D48)</f>
        <v>157.6</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2847</v>
      </c>
      <c r="C45" s="92" t="s">
        <v>2856</v>
      </c>
      <c r="D45" s="249">
        <v>157.6</v>
      </c>
      <c r="E45" s="250"/>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C112" sqref="C112"/>
    </sheetView>
  </sheetViews>
  <sheetFormatPr defaultColWidth="14.44140625" defaultRowHeight="15" customHeight="1" x14ac:dyDescent="0.25"/>
  <cols>
    <col min="1" max="1" width="18.6640625" style="199" customWidth="1"/>
    <col min="2" max="2" width="53.88671875" style="199" customWidth="1"/>
    <col min="3" max="3" width="18.6640625" style="207" customWidth="1"/>
    <col min="4" max="4" width="17.88671875" customWidth="1"/>
    <col min="5" max="5" width="8" customWidth="1"/>
    <col min="6" max="6" width="7.5546875" customWidth="1"/>
    <col min="7"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2862</v>
      </c>
      <c r="C5" s="185" t="s">
        <v>2863</v>
      </c>
      <c r="D5" s="253">
        <v>290685.11</v>
      </c>
      <c r="E5" s="37"/>
      <c r="F5" s="37"/>
      <c r="G5" s="37"/>
      <c r="H5" s="37"/>
      <c r="I5" s="37"/>
      <c r="J5" s="37"/>
      <c r="K5" s="37"/>
      <c r="L5" s="37"/>
      <c r="M5" s="37"/>
      <c r="N5" s="37"/>
      <c r="O5" s="37"/>
      <c r="P5" s="37"/>
      <c r="Q5" s="37"/>
      <c r="R5" s="37"/>
      <c r="S5" s="37"/>
      <c r="T5" s="37"/>
      <c r="U5" s="37"/>
    </row>
    <row r="6" spans="1:24" ht="24" x14ac:dyDescent="0.25">
      <c r="A6" s="114"/>
      <c r="B6" s="115" t="s">
        <v>2864</v>
      </c>
      <c r="C6" s="186" t="s">
        <v>2865</v>
      </c>
      <c r="D6" s="40">
        <f>D7+D8+D17+D18</f>
        <v>3209152.49</v>
      </c>
      <c r="E6" s="37"/>
      <c r="F6" s="37"/>
      <c r="G6" s="37"/>
      <c r="H6" s="37"/>
      <c r="I6" s="37"/>
      <c r="J6" s="37"/>
      <c r="K6" s="37"/>
      <c r="L6" s="37"/>
      <c r="M6" s="37"/>
      <c r="N6" s="37"/>
      <c r="O6" s="37"/>
      <c r="P6" s="37"/>
      <c r="Q6" s="37"/>
      <c r="R6" s="37"/>
      <c r="S6" s="37"/>
      <c r="T6" s="37"/>
      <c r="U6" s="37"/>
    </row>
    <row r="7" spans="1:24" ht="12.75" customHeight="1" x14ac:dyDescent="0.25">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5">
      <c r="A8" s="114" t="s">
        <v>2273</v>
      </c>
      <c r="B8" s="115" t="s">
        <v>2868</v>
      </c>
      <c r="C8" s="186" t="s">
        <v>2869</v>
      </c>
      <c r="D8" s="40">
        <f>SUM(D9:D16)</f>
        <v>2313344.81</v>
      </c>
      <c r="E8" s="37"/>
      <c r="F8" s="37"/>
      <c r="G8" s="37"/>
      <c r="H8" s="37"/>
      <c r="I8" s="37"/>
      <c r="J8" s="37"/>
      <c r="K8" s="37"/>
      <c r="L8" s="37"/>
      <c r="M8" s="37"/>
      <c r="N8" s="37"/>
      <c r="O8" s="37"/>
      <c r="P8" s="37"/>
      <c r="Q8" s="37"/>
      <c r="R8" s="37"/>
      <c r="S8" s="37"/>
      <c r="T8" s="37"/>
      <c r="U8" s="37"/>
    </row>
    <row r="9" spans="1:24" ht="12.75" customHeight="1" x14ac:dyDescent="0.25">
      <c r="A9" s="84" t="s">
        <v>2275</v>
      </c>
      <c r="B9" s="85" t="s">
        <v>2276</v>
      </c>
      <c r="C9" s="186" t="s">
        <v>2870</v>
      </c>
      <c r="D9" s="254">
        <v>496622.01</v>
      </c>
      <c r="E9" s="37"/>
      <c r="F9" s="37"/>
      <c r="G9" s="37"/>
      <c r="H9" s="37"/>
      <c r="I9" s="37"/>
      <c r="J9" s="37"/>
      <c r="K9" s="37"/>
      <c r="L9" s="37"/>
      <c r="M9" s="37"/>
      <c r="N9" s="37"/>
      <c r="O9" s="37"/>
      <c r="P9" s="37"/>
      <c r="Q9" s="37"/>
      <c r="R9" s="37"/>
      <c r="S9" s="37"/>
      <c r="T9" s="37"/>
      <c r="U9" s="37"/>
    </row>
    <row r="10" spans="1:24" ht="12.75" customHeight="1" x14ac:dyDescent="0.25">
      <c r="A10" s="84" t="s">
        <v>2277</v>
      </c>
      <c r="B10" s="85" t="s">
        <v>2278</v>
      </c>
      <c r="C10" s="186" t="s">
        <v>2871</v>
      </c>
      <c r="D10" s="254">
        <v>1604969.97</v>
      </c>
      <c r="E10" s="37"/>
      <c r="F10" s="37"/>
      <c r="G10" s="37"/>
      <c r="H10" s="37"/>
      <c r="I10" s="37"/>
      <c r="J10" s="37"/>
      <c r="K10" s="37"/>
      <c r="L10" s="37"/>
      <c r="M10" s="37"/>
      <c r="N10" s="37"/>
      <c r="O10" s="37"/>
      <c r="P10" s="37"/>
      <c r="Q10" s="37"/>
      <c r="R10" s="37"/>
      <c r="S10" s="37"/>
      <c r="T10" s="37"/>
      <c r="U10" s="37"/>
    </row>
    <row r="11" spans="1:24" ht="12.75" customHeight="1" x14ac:dyDescent="0.25">
      <c r="A11" s="84" t="s">
        <v>2279</v>
      </c>
      <c r="B11" s="85" t="s">
        <v>2872</v>
      </c>
      <c r="C11" s="186" t="s">
        <v>2873</v>
      </c>
      <c r="D11" s="254">
        <v>5625.52</v>
      </c>
      <c r="E11" s="37"/>
      <c r="F11" s="37"/>
      <c r="G11" s="37"/>
      <c r="H11" s="37"/>
      <c r="I11" s="37"/>
      <c r="J11" s="37"/>
      <c r="K11" s="37"/>
      <c r="L11" s="37"/>
      <c r="M11" s="37"/>
      <c r="N11" s="37"/>
      <c r="O11" s="37"/>
      <c r="P11" s="37"/>
      <c r="Q11" s="37"/>
      <c r="R11" s="37"/>
      <c r="S11" s="37"/>
      <c r="T11" s="37"/>
      <c r="U11" s="37"/>
    </row>
    <row r="12" spans="1:24" ht="12.75" customHeight="1" x14ac:dyDescent="0.25">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2.8" x14ac:dyDescent="0.25">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2291</v>
      </c>
      <c r="B14" s="85" t="s">
        <v>2292</v>
      </c>
      <c r="C14" s="186" t="s">
        <v>2877</v>
      </c>
      <c r="D14" s="254">
        <v>118530.69</v>
      </c>
      <c r="E14" s="37"/>
      <c r="F14" s="37"/>
      <c r="G14" s="37"/>
      <c r="H14" s="37"/>
      <c r="I14" s="37"/>
      <c r="J14" s="37"/>
      <c r="K14" s="37"/>
      <c r="L14" s="37"/>
      <c r="M14" s="37"/>
      <c r="N14" s="37"/>
      <c r="O14" s="37"/>
      <c r="P14" s="37"/>
      <c r="Q14" s="37"/>
      <c r="R14" s="37"/>
      <c r="S14" s="37"/>
      <c r="T14" s="37"/>
      <c r="U14" s="37"/>
    </row>
    <row r="15" spans="1:24" ht="12.75" customHeight="1" x14ac:dyDescent="0.25">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2295</v>
      </c>
      <c r="B16" s="85" t="s">
        <v>2296</v>
      </c>
      <c r="C16" s="186" t="s">
        <v>2879</v>
      </c>
      <c r="D16" s="254">
        <v>87596.62</v>
      </c>
      <c r="E16" s="37"/>
      <c r="F16" s="37"/>
      <c r="G16" s="37"/>
      <c r="H16" s="37"/>
      <c r="I16" s="37"/>
      <c r="J16" s="37"/>
      <c r="K16" s="37"/>
      <c r="L16" s="37"/>
      <c r="M16" s="37"/>
      <c r="N16" s="37"/>
      <c r="O16" s="37"/>
      <c r="P16" s="37"/>
      <c r="Q16" s="37"/>
      <c r="R16" s="37"/>
      <c r="S16" s="37"/>
      <c r="T16" s="37"/>
      <c r="U16" s="37"/>
    </row>
    <row r="17" spans="1:21" ht="12.75" customHeight="1" x14ac:dyDescent="0.25">
      <c r="A17" s="114" t="s">
        <v>2297</v>
      </c>
      <c r="B17" s="115" t="s">
        <v>2298</v>
      </c>
      <c r="C17" s="186" t="s">
        <v>2880</v>
      </c>
      <c r="D17" s="254">
        <v>750613.83</v>
      </c>
      <c r="E17" s="37"/>
      <c r="F17" s="37"/>
      <c r="G17" s="37"/>
      <c r="H17" s="37"/>
      <c r="I17" s="37"/>
      <c r="J17" s="37"/>
      <c r="K17" s="37"/>
      <c r="L17" s="37"/>
      <c r="M17" s="37"/>
      <c r="N17" s="37"/>
      <c r="O17" s="37"/>
      <c r="P17" s="37"/>
      <c r="Q17" s="37"/>
      <c r="R17" s="37"/>
      <c r="S17" s="37"/>
      <c r="T17" s="37"/>
      <c r="U17" s="37"/>
    </row>
    <row r="18" spans="1:21" ht="36" x14ac:dyDescent="0.25">
      <c r="A18" s="114" t="s">
        <v>2881</v>
      </c>
      <c r="B18" s="115" t="s">
        <v>2882</v>
      </c>
      <c r="C18" s="186" t="s">
        <v>2883</v>
      </c>
      <c r="D18" s="40">
        <f>SUM(D19:D23)</f>
        <v>145193.85</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5">
      <c r="A22" s="84" t="s">
        <v>2890</v>
      </c>
      <c r="B22" s="85" t="s">
        <v>2891</v>
      </c>
      <c r="C22" s="186" t="s">
        <v>2892</v>
      </c>
      <c r="D22" s="254">
        <v>145193.85</v>
      </c>
      <c r="E22" s="37"/>
      <c r="F22" s="37"/>
      <c r="G22" s="37"/>
      <c r="H22" s="37"/>
      <c r="I22" s="37"/>
      <c r="J22" s="37"/>
      <c r="K22" s="37"/>
      <c r="L22" s="37"/>
      <c r="M22" s="37"/>
      <c r="N22" s="37"/>
      <c r="O22" s="37"/>
      <c r="P22" s="37"/>
      <c r="Q22" s="37"/>
      <c r="R22" s="37"/>
      <c r="S22" s="37"/>
      <c r="T22" s="37"/>
      <c r="U22" s="37"/>
    </row>
    <row r="23" spans="1:21" ht="24" x14ac:dyDescent="0.25">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5">
      <c r="A24" s="84"/>
      <c r="B24" s="115" t="s">
        <v>2896</v>
      </c>
      <c r="C24" s="186" t="s">
        <v>2897</v>
      </c>
      <c r="D24" s="40">
        <f>D25+D26+D35+D36</f>
        <v>3245183.61</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2273</v>
      </c>
      <c r="B26" s="115" t="s">
        <v>2899</v>
      </c>
      <c r="C26" s="186" t="s">
        <v>2900</v>
      </c>
      <c r="D26" s="40">
        <f>SUM(D27:D34)</f>
        <v>2314823.46</v>
      </c>
      <c r="E26" s="37"/>
      <c r="F26" s="37"/>
      <c r="G26" s="37"/>
      <c r="H26" s="37"/>
      <c r="I26" s="37"/>
      <c r="J26" s="37"/>
      <c r="K26" s="37"/>
      <c r="L26" s="37"/>
      <c r="M26" s="37"/>
      <c r="N26" s="37"/>
      <c r="O26" s="37"/>
      <c r="P26" s="37"/>
      <c r="Q26" s="37"/>
      <c r="R26" s="37"/>
      <c r="S26" s="37"/>
      <c r="T26" s="37"/>
      <c r="U26" s="37"/>
    </row>
    <row r="27" spans="1:21" ht="12.75" customHeight="1" x14ac:dyDescent="0.25">
      <c r="A27" s="84" t="s">
        <v>2275</v>
      </c>
      <c r="B27" s="85" t="s">
        <v>2276</v>
      </c>
      <c r="C27" s="186" t="s">
        <v>2901</v>
      </c>
      <c r="D27" s="254">
        <v>484613.21</v>
      </c>
      <c r="E27" s="37"/>
      <c r="F27" s="37"/>
      <c r="G27" s="37"/>
      <c r="H27" s="37"/>
      <c r="I27" s="37"/>
      <c r="J27" s="37"/>
      <c r="K27" s="37"/>
      <c r="L27" s="37"/>
      <c r="M27" s="37"/>
      <c r="N27" s="37"/>
      <c r="O27" s="37"/>
      <c r="P27" s="37"/>
      <c r="Q27" s="37"/>
      <c r="R27" s="37"/>
      <c r="S27" s="37"/>
      <c r="T27" s="37"/>
      <c r="U27" s="37"/>
    </row>
    <row r="28" spans="1:21" ht="12.75" customHeight="1" x14ac:dyDescent="0.25">
      <c r="A28" s="84" t="s">
        <v>2277</v>
      </c>
      <c r="B28" s="85" t="s">
        <v>2278</v>
      </c>
      <c r="C28" s="186" t="s">
        <v>2902</v>
      </c>
      <c r="D28" s="254">
        <v>1612568.15</v>
      </c>
      <c r="E28" s="37"/>
      <c r="F28" s="37"/>
      <c r="G28" s="37"/>
      <c r="H28" s="37"/>
      <c r="I28" s="37"/>
      <c r="J28" s="37"/>
      <c r="K28" s="37"/>
      <c r="L28" s="37"/>
      <c r="M28" s="37"/>
      <c r="N28" s="37"/>
      <c r="O28" s="37"/>
      <c r="P28" s="37"/>
      <c r="Q28" s="37"/>
      <c r="R28" s="37"/>
      <c r="S28" s="37"/>
      <c r="T28" s="37"/>
      <c r="U28" s="37"/>
    </row>
    <row r="29" spans="1:21" ht="12.75" customHeight="1" x14ac:dyDescent="0.25">
      <c r="A29" s="84" t="s">
        <v>2279</v>
      </c>
      <c r="B29" s="85" t="s">
        <v>2872</v>
      </c>
      <c r="C29" s="186" t="s">
        <v>2903</v>
      </c>
      <c r="D29" s="254">
        <v>5734.12</v>
      </c>
      <c r="E29" s="37"/>
      <c r="F29" s="37"/>
      <c r="G29" s="37"/>
      <c r="H29" s="37"/>
      <c r="I29" s="37"/>
      <c r="J29" s="37"/>
      <c r="K29" s="37"/>
      <c r="L29" s="37"/>
      <c r="M29" s="37"/>
      <c r="N29" s="37"/>
      <c r="O29" s="37"/>
      <c r="P29" s="37"/>
      <c r="Q29" s="37"/>
      <c r="R29" s="37"/>
      <c r="S29" s="37"/>
      <c r="T29" s="37"/>
      <c r="U29" s="37"/>
    </row>
    <row r="30" spans="1:21" ht="12.75" customHeight="1" x14ac:dyDescent="0.25">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2.8" x14ac:dyDescent="0.25">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2291</v>
      </c>
      <c r="B32" s="85" t="s">
        <v>2292</v>
      </c>
      <c r="C32" s="186" t="s">
        <v>2906</v>
      </c>
      <c r="D32" s="254">
        <v>120160.67</v>
      </c>
      <c r="E32" s="37"/>
      <c r="F32" s="37"/>
      <c r="G32" s="37"/>
      <c r="H32" s="37"/>
      <c r="I32" s="37"/>
      <c r="J32" s="37"/>
      <c r="K32" s="37"/>
      <c r="L32" s="37"/>
      <c r="M32" s="37"/>
      <c r="N32" s="37"/>
      <c r="O32" s="37"/>
      <c r="P32" s="37"/>
      <c r="Q32" s="37"/>
      <c r="R32" s="37"/>
      <c r="S32" s="37"/>
      <c r="T32" s="37"/>
      <c r="U32" s="37"/>
    </row>
    <row r="33" spans="1:21" ht="12.75" customHeight="1" x14ac:dyDescent="0.25">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2295</v>
      </c>
      <c r="B34" s="85" t="s">
        <v>2296</v>
      </c>
      <c r="C34" s="186" t="s">
        <v>2908</v>
      </c>
      <c r="D34" s="254">
        <v>91747.31</v>
      </c>
      <c r="E34" s="37"/>
      <c r="F34" s="37"/>
      <c r="G34" s="37"/>
      <c r="H34" s="37"/>
      <c r="I34" s="37"/>
      <c r="J34" s="37"/>
      <c r="K34" s="37"/>
      <c r="L34" s="37"/>
      <c r="M34" s="37"/>
      <c r="N34" s="37"/>
      <c r="O34" s="37"/>
      <c r="P34" s="37"/>
      <c r="Q34" s="37"/>
      <c r="R34" s="37"/>
      <c r="S34" s="37"/>
      <c r="T34" s="37"/>
      <c r="U34" s="37"/>
    </row>
    <row r="35" spans="1:21" ht="12.75" customHeight="1" x14ac:dyDescent="0.25">
      <c r="A35" s="114" t="s">
        <v>2297</v>
      </c>
      <c r="B35" s="115" t="s">
        <v>2298</v>
      </c>
      <c r="C35" s="186" t="s">
        <v>2909</v>
      </c>
      <c r="D35" s="254">
        <v>785166.3</v>
      </c>
      <c r="E35" s="37"/>
      <c r="F35" s="37"/>
      <c r="G35" s="37"/>
      <c r="H35" s="37"/>
      <c r="I35" s="37"/>
      <c r="J35" s="37"/>
      <c r="K35" s="37"/>
      <c r="L35" s="37"/>
      <c r="M35" s="37"/>
      <c r="N35" s="37"/>
      <c r="O35" s="37"/>
      <c r="P35" s="37"/>
      <c r="Q35" s="37"/>
      <c r="R35" s="37"/>
      <c r="S35" s="37"/>
      <c r="T35" s="37"/>
      <c r="U35" s="37"/>
    </row>
    <row r="36" spans="1:21" ht="36" x14ac:dyDescent="0.25">
      <c r="A36" s="114" t="s">
        <v>2881</v>
      </c>
      <c r="B36" s="115" t="s">
        <v>2910</v>
      </c>
      <c r="C36" s="186" t="s">
        <v>2911</v>
      </c>
      <c r="D36" s="40">
        <f>SUM(D37:D41)</f>
        <v>145193.85</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5">
      <c r="A40" s="84" t="s">
        <v>2915</v>
      </c>
      <c r="B40" s="85" t="s">
        <v>2891</v>
      </c>
      <c r="C40" s="186" t="s">
        <v>2916</v>
      </c>
      <c r="D40" s="254">
        <v>145193.85</v>
      </c>
      <c r="E40" s="37"/>
      <c r="F40" s="37"/>
      <c r="G40" s="37"/>
      <c r="H40" s="37"/>
      <c r="I40" s="37"/>
      <c r="J40" s="37"/>
      <c r="K40" s="37"/>
      <c r="L40" s="37"/>
      <c r="M40" s="37"/>
      <c r="N40" s="37"/>
      <c r="O40" s="37"/>
      <c r="P40" s="37"/>
      <c r="Q40" s="37"/>
      <c r="R40" s="37"/>
      <c r="S40" s="37"/>
      <c r="T40" s="37"/>
      <c r="U40" s="37"/>
    </row>
    <row r="41" spans="1:21" ht="24" x14ac:dyDescent="0.25">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5">
      <c r="A42" s="84"/>
      <c r="B42" s="115" t="s">
        <v>2918</v>
      </c>
      <c r="C42" s="186" t="s">
        <v>2919</v>
      </c>
      <c r="D42" s="40">
        <f>D5+D6-D24</f>
        <v>254653.99000000022</v>
      </c>
      <c r="E42" s="37"/>
      <c r="F42" s="37"/>
      <c r="G42" s="37"/>
      <c r="H42" s="37"/>
      <c r="I42" s="37"/>
      <c r="J42" s="37"/>
      <c r="K42" s="37"/>
      <c r="L42" s="37"/>
      <c r="M42" s="37"/>
      <c r="N42" s="37"/>
      <c r="O42" s="37"/>
      <c r="P42" s="37"/>
      <c r="Q42" s="37"/>
      <c r="R42" s="37"/>
      <c r="S42" s="37"/>
      <c r="T42" s="37"/>
      <c r="U42" s="37"/>
    </row>
    <row r="43" spans="1:21" ht="24" x14ac:dyDescent="0.25">
      <c r="A43" s="114"/>
      <c r="B43" s="115" t="s">
        <v>2920</v>
      </c>
      <c r="C43" s="186" t="s">
        <v>2921</v>
      </c>
      <c r="D43" s="40">
        <f>D44+D49+D90+D95</f>
        <v>47848.6</v>
      </c>
      <c r="E43" s="37"/>
      <c r="F43" s="37"/>
      <c r="G43" s="37"/>
      <c r="H43" s="37"/>
      <c r="I43" s="37"/>
      <c r="J43" s="37"/>
      <c r="K43" s="37"/>
      <c r="L43" s="37"/>
      <c r="M43" s="37"/>
      <c r="N43" s="37"/>
      <c r="O43" s="37"/>
      <c r="P43" s="37"/>
      <c r="Q43" s="37"/>
      <c r="R43" s="37"/>
      <c r="S43" s="37"/>
      <c r="T43" s="37"/>
      <c r="U43" s="37"/>
    </row>
    <row r="44" spans="1:21" ht="24" x14ac:dyDescent="0.25">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5">
      <c r="A49" s="114" t="s">
        <v>2273</v>
      </c>
      <c r="B49" s="166" t="s">
        <v>2932</v>
      </c>
      <c r="C49" s="186" t="s">
        <v>2933</v>
      </c>
      <c r="D49" s="40">
        <f>D50+D55+D60+D65+D70+D75+D80+D85</f>
        <v>47848.6</v>
      </c>
      <c r="E49" s="37"/>
      <c r="F49" s="37"/>
      <c r="G49" s="37"/>
      <c r="H49" s="37"/>
      <c r="I49" s="37"/>
      <c r="J49" s="37"/>
      <c r="K49" s="37"/>
      <c r="L49" s="37"/>
      <c r="M49" s="37"/>
      <c r="N49" s="37"/>
      <c r="O49" s="37"/>
      <c r="P49" s="37"/>
      <c r="Q49" s="37"/>
      <c r="R49" s="37"/>
      <c r="S49" s="37"/>
      <c r="T49" s="37"/>
      <c r="U49" s="37"/>
    </row>
    <row r="50" spans="1:21" ht="12.75" customHeight="1" x14ac:dyDescent="0.25">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2277</v>
      </c>
      <c r="B55" s="115" t="s">
        <v>2940</v>
      </c>
      <c r="C55" s="186" t="s">
        <v>2941</v>
      </c>
      <c r="D55" s="40">
        <f>SUM(D56:D59)</f>
        <v>42043.9</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2924</v>
      </c>
      <c r="C56" s="186" t="s">
        <v>2942</v>
      </c>
      <c r="D56" s="254">
        <v>35120.68</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2926</v>
      </c>
      <c r="C57" s="186" t="s">
        <v>2943</v>
      </c>
      <c r="D57" s="254">
        <v>314.76</v>
      </c>
      <c r="E57" s="37"/>
      <c r="F57" s="37"/>
      <c r="G57" s="37"/>
      <c r="H57" s="37"/>
      <c r="I57" s="37"/>
      <c r="J57" s="37"/>
      <c r="K57" s="37"/>
      <c r="L57" s="37"/>
      <c r="M57" s="37"/>
      <c r="N57" s="37"/>
      <c r="O57" s="37"/>
      <c r="P57" s="37"/>
      <c r="Q57" s="37"/>
      <c r="R57" s="37"/>
      <c r="S57" s="37"/>
      <c r="T57" s="37"/>
      <c r="U57" s="37"/>
    </row>
    <row r="58" spans="1:21" ht="12.75" customHeight="1" x14ac:dyDescent="0.25">
      <c r="A58" s="84"/>
      <c r="B58" s="85" t="s">
        <v>2928</v>
      </c>
      <c r="C58" s="186" t="s">
        <v>2944</v>
      </c>
      <c r="D58" s="254">
        <v>631.25</v>
      </c>
      <c r="E58" s="37"/>
      <c r="F58" s="37"/>
      <c r="G58" s="37"/>
      <c r="H58" s="37"/>
      <c r="I58" s="37"/>
      <c r="J58" s="37"/>
      <c r="K58" s="37"/>
      <c r="L58" s="37"/>
      <c r="M58" s="37"/>
      <c r="N58" s="37"/>
      <c r="O58" s="37"/>
      <c r="P58" s="37"/>
      <c r="Q58" s="37"/>
      <c r="R58" s="37"/>
      <c r="S58" s="37"/>
      <c r="T58" s="37"/>
      <c r="U58" s="37"/>
    </row>
    <row r="59" spans="1:21" ht="12.75" customHeight="1" x14ac:dyDescent="0.25">
      <c r="A59" s="84"/>
      <c r="B59" s="85" t="s">
        <v>2930</v>
      </c>
      <c r="C59" s="186" t="s">
        <v>2945</v>
      </c>
      <c r="D59" s="254">
        <v>5977.21</v>
      </c>
      <c r="E59" s="37"/>
      <c r="F59" s="37"/>
      <c r="G59" s="37"/>
      <c r="H59" s="37"/>
      <c r="I59" s="37"/>
      <c r="J59" s="37"/>
      <c r="K59" s="37"/>
      <c r="L59" s="37"/>
      <c r="M59" s="37"/>
      <c r="N59" s="37"/>
      <c r="O59" s="37"/>
      <c r="P59" s="37"/>
      <c r="Q59" s="37"/>
      <c r="R59" s="37"/>
      <c r="S59" s="37"/>
      <c r="T59" s="37"/>
      <c r="U59" s="37"/>
    </row>
    <row r="60" spans="1:21" ht="12.75" customHeight="1" x14ac:dyDescent="0.25">
      <c r="A60" s="114" t="s">
        <v>2279</v>
      </c>
      <c r="B60" s="115" t="s">
        <v>2946</v>
      </c>
      <c r="C60" s="186" t="s">
        <v>2947</v>
      </c>
      <c r="D60" s="40">
        <f>SUM(D61:D64)</f>
        <v>6.75</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2930</v>
      </c>
      <c r="C64" s="186" t="s">
        <v>2951</v>
      </c>
      <c r="D64" s="254">
        <v>6.75</v>
      </c>
      <c r="E64" s="37"/>
      <c r="F64" s="37"/>
      <c r="G64" s="37"/>
      <c r="H64" s="37"/>
      <c r="I64" s="37"/>
      <c r="J64" s="37"/>
      <c r="K64" s="37"/>
      <c r="L64" s="37"/>
      <c r="M64" s="37"/>
      <c r="N64" s="37"/>
      <c r="O64" s="37"/>
      <c r="P64" s="37"/>
      <c r="Q64" s="37"/>
      <c r="R64" s="37"/>
      <c r="S64" s="37"/>
      <c r="T64" s="37"/>
      <c r="U64" s="37"/>
    </row>
    <row r="65" spans="1:21" ht="12.75" customHeight="1" x14ac:dyDescent="0.25">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5">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5">
      <c r="A75" s="114" t="s">
        <v>2291</v>
      </c>
      <c r="B75" s="115" t="s">
        <v>2964</v>
      </c>
      <c r="C75" s="186" t="s">
        <v>2965</v>
      </c>
      <c r="D75" s="40">
        <f>SUM(D76:D79)</f>
        <v>339.82</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2924</v>
      </c>
      <c r="C76" s="186" t="s">
        <v>2966</v>
      </c>
      <c r="D76" s="254">
        <v>39.82</v>
      </c>
      <c r="E76" s="37"/>
      <c r="F76" s="37"/>
      <c r="G76" s="37"/>
      <c r="H76" s="37"/>
      <c r="I76" s="37"/>
      <c r="J76" s="37"/>
      <c r="K76" s="37"/>
      <c r="L76" s="37"/>
      <c r="M76" s="37"/>
      <c r="N76" s="37"/>
      <c r="O76" s="37"/>
      <c r="P76" s="37"/>
      <c r="Q76" s="37"/>
      <c r="R76" s="37"/>
      <c r="S76" s="37"/>
      <c r="T76" s="37"/>
      <c r="U76" s="37"/>
    </row>
    <row r="77" spans="1:21" ht="12.75" customHeight="1" x14ac:dyDescent="0.25">
      <c r="A77" s="84"/>
      <c r="B77" s="85" t="s">
        <v>2926</v>
      </c>
      <c r="C77" s="186" t="s">
        <v>2967</v>
      </c>
      <c r="D77" s="254">
        <v>300</v>
      </c>
      <c r="E77" s="37"/>
      <c r="F77" s="37"/>
      <c r="G77" s="37"/>
      <c r="H77" s="37"/>
      <c r="I77" s="37"/>
      <c r="J77" s="37"/>
      <c r="K77" s="37"/>
      <c r="L77" s="37"/>
      <c r="M77" s="37"/>
      <c r="N77" s="37"/>
      <c r="O77" s="37"/>
      <c r="P77" s="37"/>
      <c r="Q77" s="37"/>
      <c r="R77" s="37"/>
      <c r="S77" s="37"/>
      <c r="T77" s="37"/>
      <c r="U77" s="37"/>
    </row>
    <row r="78" spans="1:21" ht="12.75" customHeight="1" x14ac:dyDescent="0.25">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5">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2295</v>
      </c>
      <c r="B85" s="203" t="s">
        <v>2976</v>
      </c>
      <c r="C85" s="186" t="s">
        <v>2977</v>
      </c>
      <c r="D85" s="40">
        <f>SUM(D86:D89)</f>
        <v>5458.13</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2924</v>
      </c>
      <c r="C86" s="186" t="s">
        <v>2978</v>
      </c>
      <c r="D86" s="254">
        <v>5458.13</v>
      </c>
      <c r="E86" s="37"/>
      <c r="F86" s="37"/>
      <c r="G86" s="37"/>
      <c r="H86" s="37"/>
      <c r="I86" s="37"/>
      <c r="J86" s="37"/>
      <c r="K86" s="37"/>
      <c r="L86" s="37"/>
      <c r="M86" s="37"/>
      <c r="N86" s="37"/>
      <c r="O86" s="37"/>
      <c r="P86" s="37"/>
      <c r="Q86" s="37"/>
      <c r="R86" s="37"/>
      <c r="S86" s="37"/>
      <c r="T86" s="37"/>
      <c r="U86" s="37"/>
    </row>
    <row r="87" spans="1:21" ht="12.75" customHeight="1" x14ac:dyDescent="0.25">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5">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5">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5">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2995</v>
      </c>
      <c r="C101" s="186" t="s">
        <v>2996</v>
      </c>
      <c r="D101" s="40">
        <f>SUM(D102:D105)</f>
        <v>206805.39</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2273</v>
      </c>
      <c r="B103" s="85" t="s">
        <v>2847</v>
      </c>
      <c r="C103" s="186" t="s">
        <v>2998</v>
      </c>
      <c r="D103" s="254">
        <v>130567.89</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2297</v>
      </c>
      <c r="B104" s="85" t="s">
        <v>2298</v>
      </c>
      <c r="C104" s="186" t="s">
        <v>2999</v>
      </c>
      <c r="D104" s="254">
        <v>76237.5</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75" zoomScale="98" zoomScaleNormal="98" workbookViewId="0">
      <selection activeCell="D3" sqref="D1:P1048576"/>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hidden="1" customWidth="1"/>
    <col min="17" max="21" width="14.44140625" style="48" customWidth="1"/>
    <col min="22" max="16384" width="14.44140625" style="48"/>
  </cols>
  <sheetData>
    <row r="1" spans="1:16" ht="12.75" hidden="1" customHeight="1" x14ac:dyDescent="0.25">
      <c r="A1" s="369" t="s">
        <v>2860</v>
      </c>
      <c r="B1" s="364"/>
      <c r="C1" s="364"/>
      <c r="D1" s="364"/>
      <c r="E1" s="71" t="s">
        <v>3002</v>
      </c>
      <c r="F1" s="71"/>
      <c r="G1" s="71"/>
      <c r="H1" s="71"/>
      <c r="I1" s="71"/>
      <c r="J1" s="71"/>
      <c r="K1" s="71"/>
      <c r="L1" s="71"/>
      <c r="M1" s="71"/>
      <c r="N1" s="71"/>
      <c r="O1" s="71"/>
      <c r="P1" s="71"/>
    </row>
    <row r="2" spans="1:16" ht="37.5" customHeight="1" x14ac:dyDescent="0.25">
      <c r="A2" s="369" t="s">
        <v>3003</v>
      </c>
      <c r="B2" s="364"/>
      <c r="C2" s="364"/>
      <c r="D2" s="364"/>
    </row>
    <row r="3" spans="1:16" ht="29.25" customHeight="1" x14ac:dyDescent="0.25">
      <c r="A3" s="125" t="s">
        <v>3004</v>
      </c>
      <c r="B3" s="126" t="s">
        <v>3005</v>
      </c>
      <c r="C3" s="127" t="s">
        <v>3006</v>
      </c>
      <c r="D3" s="123"/>
      <c r="E3" s="124">
        <f>E4+E14+E20+E277+E312+E315+E317</f>
        <v>0</v>
      </c>
      <c r="F3" s="124">
        <f>F4+F14+F20+F277+F312+F315+F317</f>
        <v>5</v>
      </c>
      <c r="G3" s="124">
        <f>IF(RefStr!C12&lt;&gt;"",INT(VALUE(MID(RefStr!C12,1,4))),0)</f>
        <v>2024</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35038</v>
      </c>
      <c r="P3" s="71"/>
    </row>
    <row r="4" spans="1:16" ht="19.5" customHeight="1" x14ac:dyDescent="0.25">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5">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3026</v>
      </c>
      <c r="B20" s="367"/>
      <c r="C20" s="368"/>
      <c r="D20" s="123"/>
      <c r="E20" s="71">
        <f>SUM(E21:E276)</f>
        <v>0</v>
      </c>
      <c r="F20" s="71">
        <f>SUM(F21:F276)</f>
        <v>5</v>
      </c>
      <c r="G20" s="71"/>
      <c r="H20" s="71"/>
      <c r="I20" s="71"/>
      <c r="J20" s="71"/>
      <c r="K20" s="71"/>
      <c r="L20" s="71"/>
      <c r="M20" s="71"/>
      <c r="N20" s="71"/>
      <c r="O20" s="71"/>
      <c r="P20" s="71"/>
    </row>
    <row r="21" spans="1:16" ht="20.399999999999999" x14ac:dyDescent="0.25">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5">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x14ac:dyDescent="0.25">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5">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0</v>
      </c>
      <c r="N225" s="71"/>
      <c r="O225" s="71"/>
      <c r="P225" s="71"/>
    </row>
    <row r="226" spans="1:16" ht="30" customHeight="1" x14ac:dyDescent="0.25">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3.2"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3319</v>
      </c>
    </row>
    <row r="1450" spans="10:12" ht="15.75" customHeight="1" x14ac:dyDescent="0.25"/>
    <row r="1451" spans="10:12" ht="15" customHeight="1" x14ac:dyDescent="0.25">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inovakovic</cp:lastModifiedBy>
  <cp:lastPrinted>2025-02-12T11:31:21Z</cp:lastPrinted>
  <dcterms:created xsi:type="dcterms:W3CDTF">2022-04-01T05:14:30Z</dcterms:created>
  <dcterms:modified xsi:type="dcterms:W3CDTF">2025-02-12T11:31:45Z</dcterms:modified>
</cp:coreProperties>
</file>