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<sst xmlns="http://schemas.openxmlformats.org/spreadsheetml/2006/main" count="230" uniqueCount="163">
  <si>
    <t>OPĆINA POSEDARJE</t>
  </si>
  <si>
    <t/>
  </si>
  <si>
    <t>Trg Martina Posedarskog 1</t>
  </si>
  <si>
    <t>23242 Posedarje</t>
  </si>
  <si>
    <t>OIB: 26599619939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</si>
  <si>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</si>
  <si>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</si>
  <si>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</si>
  <si>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</si>
  <si>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</si>
  <si>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</si>
  <si>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</si>
  <si>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</si>
  <si>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</si>
  <si>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</si>
  <si>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</si>
  <si>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</si>
  <si>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</si>
  <si>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</si>
  <si>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</si>
  <si>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</si>
  <si>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</t>
  </si>
  <si>
    <t>2019</t>
  </si>
  <si>
    <t>2020</t>
  </si>
  <si>
    <t>2021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</si>
  <si>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</si>
  <si>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</si>
  <si>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</si>
  <si>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</si>
  <si>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</si>
  <si>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</si>
  <si>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</si>
  <si>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</si>
  <si>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</si>
  <si>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</si>
  <si>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</si>
  <si>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NETO ZADUŽIVANJE / FINANCIRANJE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</si>
  <si>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</si>
  <si>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</si>
  <si>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</si>
  <si>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</si>
  <si>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</si>
  <si>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</si>
  <si>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</si>
  <si>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</si>
  <si>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</si>
  <si>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</si>
  <si>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</si>
  <si>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633</t>
  </si>
  <si>
    <t>Pomoći proračunu iz drugih proračuna</t>
  </si>
  <si>
    <t>634</t>
  </si>
  <si>
    <t>Pomoći od izvanproračunskih korisnika</t>
  </si>
  <si>
    <t>636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</si>
  <si>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</si>
  <si>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</si>
  <si>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</si>
  <si>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</si>
  <si>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</si>
  <si>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</si>
  <si>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</si>
  <si>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</si>
  <si>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</si>
  <si>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</si>
  <si>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</si>
  <si>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</si>
  <si>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</si>
  <si>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</si>
  <si>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</si>
  <si>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68</t>
  </si>
  <si>
    <t>Kazne, upravne mjere i ostali prihodi</t>
  </si>
  <si>
    <t>683</t>
  </si>
  <si>
    <t>Ostali prihodi</t>
  </si>
  <si>
    <t>71</t>
  </si>
  <si>
    <t>711</t>
  </si>
  <si>
    <t>72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</si>
  <si>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</si>
  <si>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</si>
  <si>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</si>
  <si>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</si>
  <si>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</si>
  <si>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</si>
  <si>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</si>
  <si>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</si>
  <si>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</si>
  <si>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</si>
  <si>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</si>
  <si>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</si>
  <si>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</si>
  <si>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</si>
  <si>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</si>
  <si>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</si>
  <si>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</si>
  <si>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</si>
  <si>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</si>
  <si>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</si>
  <si>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</si>
  <si>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</si>
  <si>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</si>
  <si>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</si>
  <si>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</si>
  <si>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363</t>
  </si>
  <si>
    <t>Pomoći unutar općeg proračuna</t>
  </si>
  <si>
    <t>366</t>
  </si>
  <si>
    <t>37</t>
  </si>
  <si>
    <t>372</t>
  </si>
  <si>
    <t>38</t>
  </si>
  <si>
    <t>Ostali rashodi</t>
  </si>
  <si>
    <t>381</t>
  </si>
  <si>
    <t>Tekuće donacije</t>
  </si>
  <si>
    <t>383</t>
  </si>
  <si>
    <t>Kazne, penali i naknade štete</t>
  </si>
  <si>
    <t>41</t>
  </si>
  <si>
    <t>412</t>
  </si>
  <si>
    <t>Nematerijalna imovina</t>
  </si>
  <si>
    <t>42</t>
  </si>
  <si>
    <t>421</t>
  </si>
  <si>
    <t>Građevinski objekti</t>
  </si>
  <si>
    <t>422</t>
  </si>
  <si>
    <t>Postrojenja i oprema</t>
  </si>
  <si>
    <t>Nematerijalna proizvedena imovina</t>
  </si>
  <si>
    <t>Vlastiti izvori</t>
  </si>
  <si>
    <t>92</t>
  </si>
  <si>
    <t>Rezultat poslovanja</t>
  </si>
  <si>
    <t>922</t>
  </si>
  <si>
    <t>Višak/manjak prihoda</t>
  </si>
  <si>
    <t>2017.G.</t>
  </si>
  <si>
    <t>IND</t>
  </si>
  <si>
    <t>imovine</t>
  </si>
  <si>
    <t xml:space="preserve">Prihodi od prodaje nefinancijske </t>
  </si>
  <si>
    <t xml:space="preserve">Rashodi za nabavu nefinancijske </t>
  </si>
  <si>
    <t xml:space="preserve">UKUPAN DONOS VIŠKA/MANJKA IZ </t>
  </si>
  <si>
    <t>PRETHODNIH GODINA</t>
  </si>
  <si>
    <t>PLANIRANOM RAZDOBLJU</t>
  </si>
  <si>
    <t xml:space="preserve"> KOJI ĆE SE POKRIT/RASPOREDITI U</t>
  </si>
  <si>
    <t>Prijevozna sredstva</t>
  </si>
  <si>
    <t>unutar općeg proračuna</t>
  </si>
  <si>
    <t xml:space="preserve">Pomoći iz inozemstva i od subjekata </t>
  </si>
  <si>
    <t xml:space="preserve"> proračuna koji im nije nadležan</t>
  </si>
  <si>
    <t>Pomoći proračunskim korisnicima iz</t>
  </si>
  <si>
    <t>Prihodi od upravnih i administrativnih</t>
  </si>
  <si>
    <t>promisima i naknada</t>
  </si>
  <si>
    <t xml:space="preserve">pristojbi, pristojbi po posebnim </t>
  </si>
  <si>
    <t>dugotrajne imovine</t>
  </si>
  <si>
    <t xml:space="preserve">Prihodi od prodaje neproizvedene </t>
  </si>
  <si>
    <t xml:space="preserve"> prirodnih bogatstava</t>
  </si>
  <si>
    <t xml:space="preserve">Prihodi od prodaje materijalne imovine </t>
  </si>
  <si>
    <t xml:space="preserve">Prihodi od prodaje proizvedene </t>
  </si>
  <si>
    <t>općeg proračuna</t>
  </si>
  <si>
    <t xml:space="preserve">Pomoći dane u inozemstvo i unutar </t>
  </si>
  <si>
    <t>drugih proračuna</t>
  </si>
  <si>
    <t xml:space="preserve">Pomoći proračunskim korisnicima </t>
  </si>
  <si>
    <t xml:space="preserve"> temelju osiguranja i druge naknade</t>
  </si>
  <si>
    <t xml:space="preserve">Naknade građanima i kućanstvima na </t>
  </si>
  <si>
    <t>iz proračuna</t>
  </si>
  <si>
    <t xml:space="preserve">Ostale naknade građanima i kućanstvima </t>
  </si>
  <si>
    <t xml:space="preserve">Rashodi za nabavu neproizvedene </t>
  </si>
  <si>
    <t xml:space="preserve">Rashodi za nabavu proizvedene </t>
  </si>
  <si>
    <t xml:space="preserve"> PRETHODNIH GODINA  </t>
  </si>
  <si>
    <t>C. RASPOLOŽIVA SREDSTVA IZ</t>
  </si>
  <si>
    <t>Donacije od pravih i fizičkih osoba</t>
  </si>
  <si>
    <t>izvan općeg proračuna</t>
  </si>
  <si>
    <t>pruženih usluga i prihodi od donacija</t>
  </si>
  <si>
    <t xml:space="preserve">Prihodi od prodaje proizvoda i usluga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</si>
</sst>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2" fillId="34" borderId="0" xfId="0" applyNumberFormat="1" applyFont="1" applyFill="1" applyAlignment="1">
      <alignment/>
    </xf>
    <xf numFmtId="0" fontId="0" fillId="0" borderId="0" xfId="50" applyFont="1" applyFill="1" applyBorder="1" applyAlignment="1">
      <alignment horizontal="left" vertical="center" wrapText="1"/>
      <protection/>
    </xf>
    <xf numFmtId="0" fontId="21" fillId="0" borderId="0" xfId="50" applyFont="1" applyFill="1" applyBorder="1" applyAlignment="1">
      <alignment horizontal="left" vertical="center" wrapText="1"/>
      <protection/>
    </xf>
    <xf numFmtId="0" fontId="22" fillId="0" borderId="0" xfId="50" applyFont="1" applyFill="1" applyBorder="1" applyAlignment="1">
      <alignment horizontal="left" vertical="center" wrapText="1"/>
      <protection/>
    </xf>
    <xf numFmtId="1" fontId="1" fillId="0" borderId="0" xfId="0" applyNumberFormat="1" applyFont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2.57421875" style="0" customWidth="1"/>
    <col min="2" max="2" width="27.421875" style="0" customWidth="1"/>
    <col min="3" max="3" width="14.140625" style="0" customWidth="1"/>
    <col min="4" max="6" width="13.00390625" style="0" customWidth="1"/>
    <col min="7" max="7" width="12.8515625" style="0" customWidth="1"/>
    <col min="8" max="8" width="8.00390625" style="0" customWidth="1"/>
    <col min="9" max="9" width="6.421875" style="0" customWidth="1"/>
    <col min="10" max="11" width="8.00390625" style="0" customWidth="1"/>
  </cols>
  <sheetData>
    <row r="1" spans="1:4" ht="12.75">
      <c r="A1" s="17" t="s">
        <v>0</v>
      </c>
      <c r="B1" s="17"/>
      <c r="C1" s="7"/>
      <c r="D1" s="8"/>
    </row>
    <row r="2" spans="1:4" ht="12.75">
      <c r="A2" s="17" t="s">
        <v>1</v>
      </c>
      <c r="B2" s="17"/>
      <c r="C2" s="7"/>
      <c r="D2" s="9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7" spans="2:6" ht="12.75">
      <c r="B7" s="18" t="s">
        <v>5</v>
      </c>
      <c r="C7" s="17"/>
      <c r="D7" s="17"/>
      <c r="E7" s="17"/>
      <c r="F7" s="17"/>
    </row>
    <row r="8" spans="2:6" ht="12.75">
      <c r="B8" s="18" t="s">
        <v>6</v>
      </c>
      <c r="C8" s="17"/>
      <c r="D8" s="17"/>
      <c r="E8" s="17"/>
      <c r="F8" s="17"/>
    </row>
    <row r="10" spans="3:11" ht="12.75">
      <c r="C10" s="10" t="s">
        <v>9</v>
      </c>
      <c r="D10" s="10" t="s">
        <v>10</v>
      </c>
      <c r="E10" s="10" t="s">
        <v>10</v>
      </c>
      <c r="F10" s="10" t="s">
        <v>11</v>
      </c>
      <c r="G10" s="10" t="s">
        <v>11</v>
      </c>
      <c r="H10" s="10" t="s">
        <v>126</v>
      </c>
      <c r="I10" s="10" t="s">
        <v>126</v>
      </c>
      <c r="J10" s="10" t="s">
        <v>126</v>
      </c>
      <c r="K10" s="10" t="s">
        <v>126</v>
      </c>
    </row>
    <row r="11" spans="3:11" ht="12.75"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19</v>
      </c>
      <c r="K11" s="10" t="s">
        <v>20</v>
      </c>
    </row>
    <row r="12" spans="1:11" ht="12.75">
      <c r="A12" s="1" t="s">
        <v>7</v>
      </c>
      <c r="C12" s="10" t="s">
        <v>125</v>
      </c>
      <c r="D12" s="10" t="s">
        <v>21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26</v>
      </c>
      <c r="J12" s="10" t="s">
        <v>27</v>
      </c>
      <c r="K12" s="10" t="s">
        <v>28</v>
      </c>
    </row>
    <row r="14" spans="1:2" ht="12.75">
      <c r="A14" s="17" t="s">
        <v>29</v>
      </c>
      <c r="B14" s="17" t="s">
        <v>1</v>
      </c>
    </row>
    <row r="15" spans="1:11" ht="12.75">
      <c r="A15" t="s">
        <v>17</v>
      </c>
      <c r="B15" t="s">
        <v>30</v>
      </c>
      <c r="C15" s="2">
        <v>10625535.44</v>
      </c>
      <c r="D15" s="2">
        <v>10749000</v>
      </c>
      <c r="E15" s="2">
        <v>15046500</v>
      </c>
      <c r="F15" s="2">
        <v>14500530</v>
      </c>
      <c r="G15" s="2">
        <v>12729470</v>
      </c>
      <c r="H15" s="2">
        <f>SUM(D15/C15*100)</f>
        <v>101.16196083197102</v>
      </c>
      <c r="I15" s="2">
        <v>139.9804</v>
      </c>
      <c r="J15" s="2">
        <v>96.3714</v>
      </c>
      <c r="K15" s="2">
        <v>87.7862</v>
      </c>
    </row>
    <row r="16" spans="1:11" ht="12.75">
      <c r="A16" t="s">
        <v>18</v>
      </c>
      <c r="B16" s="12" t="s">
        <v>128</v>
      </c>
      <c r="C16" s="2">
        <v>358000</v>
      </c>
      <c r="D16" s="2">
        <v>3273000</v>
      </c>
      <c r="E16" s="2">
        <v>3400000</v>
      </c>
      <c r="F16" s="2">
        <v>2269642</v>
      </c>
      <c r="G16" s="2">
        <v>0</v>
      </c>
      <c r="H16" s="2">
        <f aca="true" t="shared" si="0" ref="H16:H21">SUM(D16/C16*100)</f>
        <v>914.245810055866</v>
      </c>
      <c r="I16" s="2">
        <v>103.8802</v>
      </c>
      <c r="J16" s="2">
        <v>66.7541</v>
      </c>
      <c r="K16" s="2">
        <v>0</v>
      </c>
    </row>
    <row r="17" spans="2:11" ht="12.75">
      <c r="B17" s="12" t="s">
        <v>127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t="s">
        <v>14</v>
      </c>
      <c r="B18" t="s">
        <v>32</v>
      </c>
      <c r="C18" s="2">
        <v>8887814.21</v>
      </c>
      <c r="D18" s="2">
        <v>8791955</v>
      </c>
      <c r="E18" s="2">
        <v>11448881</v>
      </c>
      <c r="F18" s="2">
        <v>10585214</v>
      </c>
      <c r="G18" s="2">
        <v>10345430</v>
      </c>
      <c r="H18" s="2">
        <f t="shared" si="0"/>
        <v>98.9214534897439</v>
      </c>
      <c r="I18" s="2">
        <v>130.2199</v>
      </c>
      <c r="J18" s="2">
        <v>92.4563</v>
      </c>
      <c r="K18" s="2">
        <v>97.7347</v>
      </c>
    </row>
    <row r="19" spans="1:11" ht="12.75">
      <c r="A19" t="s">
        <v>15</v>
      </c>
      <c r="B19" s="12" t="s">
        <v>129</v>
      </c>
      <c r="C19" s="2">
        <v>1835609.69</v>
      </c>
      <c r="D19" s="2">
        <v>4230045</v>
      </c>
      <c r="E19" s="2">
        <v>6144619</v>
      </c>
      <c r="F19" s="2">
        <v>5937075</v>
      </c>
      <c r="G19" s="2">
        <v>2384040</v>
      </c>
      <c r="H19" s="2">
        <f t="shared" si="0"/>
        <v>230.4435971897708</v>
      </c>
      <c r="I19" s="2">
        <v>145.2613</v>
      </c>
      <c r="J19" s="2">
        <v>96.6223</v>
      </c>
      <c r="K19" s="2">
        <v>40.1551</v>
      </c>
    </row>
    <row r="20" spans="2:11" ht="12.75">
      <c r="B20" s="12" t="s">
        <v>127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7" t="s">
        <v>34</v>
      </c>
      <c r="B21" s="17" t="s">
        <v>1</v>
      </c>
      <c r="C21" s="2">
        <f>SUM(C15+C16-C18-C19)</f>
        <v>260111.53999999864</v>
      </c>
      <c r="D21" s="2">
        <v>1000000</v>
      </c>
      <c r="E21" s="2">
        <v>853000</v>
      </c>
      <c r="F21" s="2">
        <v>247883</v>
      </c>
      <c r="G21" s="2">
        <v>0</v>
      </c>
      <c r="H21" s="2">
        <f t="shared" si="0"/>
        <v>384.4504553700329</v>
      </c>
      <c r="I21" s="2">
        <v>85.3</v>
      </c>
      <c r="J21" s="2">
        <v>29.0601</v>
      </c>
      <c r="K21" s="2">
        <v>0</v>
      </c>
    </row>
    <row r="23" spans="1:2" ht="12.75">
      <c r="A23" s="17" t="s">
        <v>35</v>
      </c>
      <c r="B23" s="17" t="s">
        <v>1</v>
      </c>
    </row>
    <row r="24" spans="1:11" ht="12.75">
      <c r="A24" s="17" t="s">
        <v>36</v>
      </c>
      <c r="B24" s="17" t="s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ht="12.75"/>
    <row r="27" spans="1:2" ht="12.75">
      <c r="A27" s="17"/>
      <c r="B27" s="17"/>
    </row>
    <row r="28" spans="1:12" ht="12.75">
      <c r="A28" s="16" t="s">
        <v>130</v>
      </c>
      <c r="B28" s="17"/>
      <c r="C28" s="2">
        <v>-2360995.54</v>
      </c>
      <c r="D28" s="2">
        <v>-2100884</v>
      </c>
      <c r="E28" s="2">
        <v>-1100884</v>
      </c>
      <c r="F28" s="2">
        <v>-247883</v>
      </c>
      <c r="G28" s="2">
        <v>0</v>
      </c>
      <c r="H28" s="2">
        <f>SUM(D28/C28*100)</f>
        <v>88.98297198816394</v>
      </c>
      <c r="I28" s="2">
        <f>SUM(E28/D28*100)</f>
        <v>52.40098929783843</v>
      </c>
      <c r="J28" s="2">
        <f>SUM(F28/E28*100)</f>
        <v>22.51672292448614</v>
      </c>
      <c r="K28" s="2">
        <f>SUM(G28/F28*100)</f>
        <v>0</v>
      </c>
      <c r="L28" s="2"/>
    </row>
    <row r="29" spans="1:12" ht="12.75">
      <c r="A29" s="12" t="s">
        <v>131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16" t="s">
        <v>37</v>
      </c>
      <c r="B30" s="17"/>
      <c r="C30" s="2">
        <v>-260111.54</v>
      </c>
      <c r="D30" s="2">
        <v>-1000000</v>
      </c>
      <c r="E30" s="2">
        <v>-853000</v>
      </c>
      <c r="F30" s="2">
        <v>-247883</v>
      </c>
      <c r="G30" s="2">
        <v>0</v>
      </c>
      <c r="H30" s="2">
        <f>SUM(D30/C30*100)</f>
        <v>384.45045537003085</v>
      </c>
      <c r="I30" s="2">
        <f>SUM(E30/D30*100)</f>
        <v>85.3</v>
      </c>
      <c r="J30" s="2">
        <f>SUM(F30/E30*100)</f>
        <v>29.060140679953108</v>
      </c>
      <c r="K30" s="2">
        <f>SUM(G30/F30*100)</f>
        <v>0</v>
      </c>
      <c r="L30" s="2"/>
    </row>
    <row r="31" spans="1:12" ht="12.75">
      <c r="A31" s="12" t="s">
        <v>133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2" t="s">
        <v>132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17" t="s">
        <v>38</v>
      </c>
      <c r="B33" s="17"/>
      <c r="C33" s="2">
        <f>SUM(C21+C30)</f>
        <v>-1.367880031466484E-09</v>
      </c>
      <c r="D33" s="2">
        <f>SUM(D21+D30)</f>
        <v>0</v>
      </c>
      <c r="E33" s="2">
        <f>SUM(E21+E30)</f>
        <v>0</v>
      </c>
      <c r="F33" s="2">
        <f>SUM(F21+F30)</f>
        <v>0</v>
      </c>
      <c r="G33" s="2">
        <v>0</v>
      </c>
      <c r="H33" s="2">
        <f>SUM(D33/C33*100)</f>
        <v>0</v>
      </c>
      <c r="I33" s="2">
        <v>0</v>
      </c>
      <c r="J33" s="2">
        <v>0</v>
      </c>
      <c r="K33" s="2">
        <v>0</v>
      </c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15">
    <mergeCell ref="A1:B1"/>
    <mergeCell ref="A2:B2"/>
    <mergeCell ref="A3:B3"/>
    <mergeCell ref="A4:B4"/>
    <mergeCell ref="A5:B5"/>
    <mergeCell ref="B7:F7"/>
    <mergeCell ref="A28:B28"/>
    <mergeCell ref="A30:B30"/>
    <mergeCell ref="A33:B33"/>
    <mergeCell ref="B8:F8"/>
    <mergeCell ref="A14:B14"/>
    <mergeCell ref="A21:B21"/>
    <mergeCell ref="A23:B23"/>
    <mergeCell ref="A24:B24"/>
    <mergeCell ref="A27:B27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52">
      <selection activeCell="C1" sqref="C1:D2"/>
    </sheetView>
  </sheetViews>
  <sheetFormatPr defaultColWidth="9.140625" defaultRowHeight="12.75"/>
  <cols>
    <col min="1" max="1" width="5.00390625" style="0" customWidth="1"/>
    <col min="2" max="2" width="35.8515625" style="0" customWidth="1"/>
    <col min="3" max="3" width="13.421875" style="0" customWidth="1"/>
    <col min="4" max="4" width="13.140625" style="0" customWidth="1"/>
    <col min="5" max="5" width="12.8515625" style="0" customWidth="1"/>
    <col min="6" max="7" width="12.57421875" style="0" customWidth="1"/>
    <col min="8" max="8" width="8.00390625" style="0" customWidth="1"/>
    <col min="9" max="9" width="9.00390625" style="0" customWidth="1"/>
    <col min="10" max="10" width="6.7109375" style="0" customWidth="1"/>
    <col min="11" max="11" width="7.28125" style="0" customWidth="1"/>
  </cols>
  <sheetData>
    <row r="1" spans="1:4" ht="12.75">
      <c r="A1" s="17" t="s">
        <v>0</v>
      </c>
      <c r="B1" s="17"/>
      <c r="C1" s="7"/>
      <c r="D1" s="8"/>
    </row>
    <row r="2" spans="1:4" ht="12.75">
      <c r="A2" s="17" t="s">
        <v>1</v>
      </c>
      <c r="B2" s="17"/>
      <c r="C2" s="7"/>
      <c r="D2" s="9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7" spans="2:6" ht="12.75">
      <c r="B7" s="18" t="s">
        <v>5</v>
      </c>
      <c r="C7" s="17"/>
      <c r="D7" s="17"/>
      <c r="E7" s="17"/>
      <c r="F7" s="17"/>
    </row>
    <row r="8" spans="2:6" ht="12.75">
      <c r="B8" s="18" t="s">
        <v>6</v>
      </c>
      <c r="C8" s="17"/>
      <c r="D8" s="17"/>
      <c r="E8" s="17"/>
      <c r="F8" s="17"/>
    </row>
    <row r="10" spans="1:11" ht="12.75">
      <c r="A10" s="4" t="s">
        <v>1</v>
      </c>
      <c r="B10" s="4" t="s">
        <v>1</v>
      </c>
      <c r="C10" s="11" t="s">
        <v>9</v>
      </c>
      <c r="D10" s="11" t="s">
        <v>10</v>
      </c>
      <c r="E10" s="11" t="s">
        <v>10</v>
      </c>
      <c r="F10" s="11" t="s">
        <v>11</v>
      </c>
      <c r="G10" s="11" t="s">
        <v>11</v>
      </c>
      <c r="H10" s="11" t="s">
        <v>126</v>
      </c>
      <c r="I10" s="11" t="s">
        <v>126</v>
      </c>
      <c r="J10" s="11" t="s">
        <v>126</v>
      </c>
      <c r="K10" s="11" t="s">
        <v>126</v>
      </c>
    </row>
    <row r="11" spans="1:11" ht="12.75">
      <c r="A11" s="4" t="s">
        <v>1</v>
      </c>
      <c r="B11" s="4" t="s">
        <v>1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1" t="s">
        <v>19</v>
      </c>
      <c r="K11" s="11" t="s">
        <v>20</v>
      </c>
    </row>
    <row r="12" spans="1:11" ht="12.75">
      <c r="A12" s="4" t="s">
        <v>7</v>
      </c>
      <c r="B12" s="4" t="s">
        <v>8</v>
      </c>
      <c r="C12" s="11" t="s">
        <v>125</v>
      </c>
      <c r="D12" s="11" t="s">
        <v>21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26</v>
      </c>
      <c r="J12" s="11" t="s">
        <v>27</v>
      </c>
      <c r="K12" s="11" t="s">
        <v>28</v>
      </c>
    </row>
    <row r="13" spans="1:11" ht="12.75">
      <c r="A13" s="19" t="s">
        <v>29</v>
      </c>
      <c r="B13" s="19" t="s">
        <v>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6" t="s">
        <v>17</v>
      </c>
      <c r="B14" s="6" t="s">
        <v>30</v>
      </c>
      <c r="C14" s="6">
        <f>SUM(C15+C19+C26+C29+C35+C39)</f>
        <v>10625535.44</v>
      </c>
      <c r="D14" s="6">
        <v>10749000</v>
      </c>
      <c r="E14" s="6">
        <v>15046500</v>
      </c>
      <c r="F14" s="6">
        <v>14500530</v>
      </c>
      <c r="G14" s="6">
        <v>12729470</v>
      </c>
      <c r="H14" s="6">
        <f>SUM(D14/C14*100)</f>
        <v>101.16196083197102</v>
      </c>
      <c r="I14" s="6">
        <v>139.9804</v>
      </c>
      <c r="J14" s="6">
        <v>96.3714</v>
      </c>
      <c r="K14" s="6">
        <v>87.7862</v>
      </c>
    </row>
    <row r="15" spans="1:11" ht="12.75">
      <c r="A15" s="3" t="s">
        <v>39</v>
      </c>
      <c r="B15" s="3" t="s">
        <v>40</v>
      </c>
      <c r="C15" s="3">
        <f>SUM(C16:C18)</f>
        <v>4123282.8899999997</v>
      </c>
      <c r="D15" s="3">
        <v>6312950</v>
      </c>
      <c r="E15" s="3">
        <v>8546200</v>
      </c>
      <c r="F15" s="3">
        <v>8717124</v>
      </c>
      <c r="G15" s="3">
        <v>8713724</v>
      </c>
      <c r="H15" s="3">
        <f>SUM(D15/C15*100)</f>
        <v>153.1049449774716</v>
      </c>
      <c r="I15" s="3">
        <v>135.3756</v>
      </c>
      <c r="J15" s="3">
        <v>102</v>
      </c>
      <c r="K15" s="3">
        <v>99.9609</v>
      </c>
    </row>
    <row r="16" spans="1:9" ht="12.75">
      <c r="A16" s="2" t="s">
        <v>41</v>
      </c>
      <c r="B16" s="2" t="s">
        <v>42</v>
      </c>
      <c r="C16" s="2">
        <v>2893326</v>
      </c>
      <c r="D16" s="2">
        <v>4766950</v>
      </c>
      <c r="E16" s="2">
        <v>7000000</v>
      </c>
      <c r="H16" s="14">
        <f aca="true" t="shared" si="0" ref="H16:H40">SUM(D16/C16*100)</f>
        <v>164.7567539917728</v>
      </c>
      <c r="I16" s="2">
        <v>146.8444</v>
      </c>
    </row>
    <row r="17" spans="1:9" ht="12.75">
      <c r="A17" s="2" t="s">
        <v>43</v>
      </c>
      <c r="B17" s="2" t="s">
        <v>44</v>
      </c>
      <c r="C17" s="2">
        <v>1124947.43</v>
      </c>
      <c r="D17" s="2">
        <v>1466000</v>
      </c>
      <c r="E17" s="2">
        <v>1466200</v>
      </c>
      <c r="H17" s="14">
        <f t="shared" si="0"/>
        <v>130.31720068910244</v>
      </c>
      <c r="I17" s="2">
        <v>100.0136</v>
      </c>
    </row>
    <row r="18" spans="1:9" ht="12.75">
      <c r="A18" s="2" t="s">
        <v>45</v>
      </c>
      <c r="B18" s="2" t="s">
        <v>46</v>
      </c>
      <c r="C18" s="2">
        <v>105009.46</v>
      </c>
      <c r="D18" s="2">
        <v>80000</v>
      </c>
      <c r="E18" s="2">
        <v>80000</v>
      </c>
      <c r="H18" s="14">
        <f t="shared" si="0"/>
        <v>76.18361240977717</v>
      </c>
      <c r="I18" s="2">
        <v>100</v>
      </c>
    </row>
    <row r="19" spans="1:11" ht="12.75">
      <c r="A19" s="3" t="s">
        <v>47</v>
      </c>
      <c r="B19" s="3" t="s">
        <v>136</v>
      </c>
      <c r="C19" s="3">
        <f>SUM(C21:C25)</f>
        <v>3545189.21</v>
      </c>
      <c r="D19" s="3">
        <v>985000</v>
      </c>
      <c r="E19" s="3">
        <v>2688000</v>
      </c>
      <c r="F19" s="3">
        <v>1902860</v>
      </c>
      <c r="G19" s="3">
        <v>135200</v>
      </c>
      <c r="H19" s="3">
        <f t="shared" si="0"/>
        <v>27.78413059651617</v>
      </c>
      <c r="I19" s="3">
        <v>272.8934</v>
      </c>
      <c r="J19" s="3">
        <v>70.7909</v>
      </c>
      <c r="K19" s="3">
        <v>7.105</v>
      </c>
    </row>
    <row r="20" spans="1:11" ht="12.75">
      <c r="A20" s="3"/>
      <c r="B20" s="3" t="s">
        <v>135</v>
      </c>
      <c r="C20" s="3"/>
      <c r="D20" s="3"/>
      <c r="E20" s="3"/>
      <c r="F20" s="3"/>
      <c r="G20" s="3"/>
      <c r="H20" s="3"/>
      <c r="I20" s="3"/>
      <c r="J20" s="3"/>
      <c r="K20" s="3"/>
    </row>
    <row r="21" spans="1:9" ht="12.75">
      <c r="A21" s="2" t="s">
        <v>48</v>
      </c>
      <c r="B21" s="2" t="s">
        <v>49</v>
      </c>
      <c r="C21" s="2">
        <v>3310163.21</v>
      </c>
      <c r="D21" s="2">
        <v>10000</v>
      </c>
      <c r="E21" s="2">
        <v>2563000</v>
      </c>
      <c r="H21" s="14">
        <f t="shared" si="0"/>
        <v>0.3020999076356722</v>
      </c>
      <c r="I21" s="2">
        <v>25630</v>
      </c>
    </row>
    <row r="22" spans="1:9" ht="12.75">
      <c r="A22" s="2" t="s">
        <v>50</v>
      </c>
      <c r="B22" s="2" t="s">
        <v>51</v>
      </c>
      <c r="C22" s="2">
        <v>0</v>
      </c>
      <c r="D22" s="2">
        <v>850000</v>
      </c>
      <c r="E22" s="2">
        <v>0</v>
      </c>
      <c r="H22" s="3">
        <v>0</v>
      </c>
      <c r="I22" s="2">
        <v>0</v>
      </c>
    </row>
    <row r="23" spans="1:9" ht="12.75">
      <c r="A23" s="2" t="s">
        <v>52</v>
      </c>
      <c r="B23" s="2" t="s">
        <v>138</v>
      </c>
      <c r="C23" s="2">
        <v>148776</v>
      </c>
      <c r="D23" s="2">
        <v>125000</v>
      </c>
      <c r="E23" s="2">
        <v>125000</v>
      </c>
      <c r="H23" s="14">
        <f t="shared" si="0"/>
        <v>84.01892778405119</v>
      </c>
      <c r="I23" s="2">
        <v>100</v>
      </c>
    </row>
    <row r="24" spans="1:9" ht="12.75">
      <c r="A24" s="2"/>
      <c r="B24" s="2" t="s">
        <v>137</v>
      </c>
      <c r="C24" s="2"/>
      <c r="D24" s="2"/>
      <c r="E24" s="2"/>
      <c r="H24" s="14"/>
      <c r="I24" s="2"/>
    </row>
    <row r="25" spans="1:9" ht="12.75">
      <c r="A25" s="2" t="s">
        <v>53</v>
      </c>
      <c r="B25" s="2" t="s">
        <v>54</v>
      </c>
      <c r="C25" s="2">
        <v>86250</v>
      </c>
      <c r="D25" s="2">
        <v>0</v>
      </c>
      <c r="E25" s="2">
        <v>0</v>
      </c>
      <c r="H25" s="14">
        <f t="shared" si="0"/>
        <v>0</v>
      </c>
      <c r="I25" s="2">
        <v>0</v>
      </c>
    </row>
    <row r="26" spans="1:11" ht="12.75">
      <c r="A26" s="3" t="s">
        <v>55</v>
      </c>
      <c r="B26" s="3" t="s">
        <v>56</v>
      </c>
      <c r="C26" s="3">
        <f>SUM(C27:C28)</f>
        <v>255718.68</v>
      </c>
      <c r="D26" s="3">
        <v>475200</v>
      </c>
      <c r="E26" s="3">
        <v>459200</v>
      </c>
      <c r="F26" s="3">
        <v>468384</v>
      </c>
      <c r="G26" s="3">
        <v>468384</v>
      </c>
      <c r="H26" s="3">
        <f t="shared" si="0"/>
        <v>185.82920887906977</v>
      </c>
      <c r="I26" s="3">
        <v>96.6329</v>
      </c>
      <c r="J26" s="3">
        <v>102</v>
      </c>
      <c r="K26" s="3">
        <v>100</v>
      </c>
    </row>
    <row r="27" spans="1:9" ht="12.75">
      <c r="A27" s="2" t="s">
        <v>57</v>
      </c>
      <c r="B27" s="2" t="s">
        <v>58</v>
      </c>
      <c r="C27" s="2">
        <v>182.4</v>
      </c>
      <c r="D27" s="2">
        <v>2000</v>
      </c>
      <c r="E27" s="2">
        <v>16000</v>
      </c>
      <c r="H27" s="14">
        <f t="shared" si="0"/>
        <v>1096.4912280701753</v>
      </c>
      <c r="I27" s="2">
        <v>800</v>
      </c>
    </row>
    <row r="28" spans="1:9" ht="12.75">
      <c r="A28" s="2" t="s">
        <v>59</v>
      </c>
      <c r="B28" s="2" t="s">
        <v>60</v>
      </c>
      <c r="C28" s="2">
        <v>255536.28</v>
      </c>
      <c r="D28" s="2">
        <v>473200</v>
      </c>
      <c r="E28" s="2">
        <v>443200</v>
      </c>
      <c r="H28" s="14">
        <f t="shared" si="0"/>
        <v>185.17918473259454</v>
      </c>
      <c r="I28" s="2">
        <v>93.6601</v>
      </c>
    </row>
    <row r="29" spans="1:11" ht="12.75">
      <c r="A29" s="3" t="s">
        <v>61</v>
      </c>
      <c r="B29" s="3" t="s">
        <v>139</v>
      </c>
      <c r="C29" s="3">
        <f>SUM(C32:C34)</f>
        <v>2581762.92</v>
      </c>
      <c r="D29" s="3">
        <v>2885850</v>
      </c>
      <c r="E29" s="3">
        <v>3333100</v>
      </c>
      <c r="F29" s="3">
        <v>3391762</v>
      </c>
      <c r="G29" s="3">
        <v>3391762</v>
      </c>
      <c r="H29" s="3">
        <f t="shared" si="0"/>
        <v>111.77827280903081</v>
      </c>
      <c r="I29" s="3">
        <v>115.498</v>
      </c>
      <c r="J29" s="3">
        <v>101.7599</v>
      </c>
      <c r="K29" s="3">
        <v>100</v>
      </c>
    </row>
    <row r="30" spans="1:11" ht="12.75">
      <c r="A30" s="3"/>
      <c r="B30" s="3" t="s">
        <v>141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 t="s">
        <v>140</v>
      </c>
      <c r="C31" s="3"/>
      <c r="D31" s="3"/>
      <c r="E31" s="3"/>
      <c r="F31" s="3"/>
      <c r="G31" s="3"/>
      <c r="H31" s="3"/>
      <c r="I31" s="3"/>
      <c r="J31" s="3"/>
      <c r="K31" s="3"/>
    </row>
    <row r="32" spans="1:9" ht="12.75">
      <c r="A32" s="2" t="s">
        <v>62</v>
      </c>
      <c r="B32" s="2" t="s">
        <v>63</v>
      </c>
      <c r="C32" s="2">
        <v>75926.4</v>
      </c>
      <c r="D32" s="2">
        <v>70000</v>
      </c>
      <c r="E32" s="2">
        <v>97000</v>
      </c>
      <c r="H32" s="14">
        <f t="shared" si="0"/>
        <v>92.19454629746703</v>
      </c>
      <c r="I32" s="2">
        <v>138.5714</v>
      </c>
    </row>
    <row r="33" spans="1:9" ht="12.75">
      <c r="A33" s="2" t="s">
        <v>64</v>
      </c>
      <c r="B33" s="2" t="s">
        <v>65</v>
      </c>
      <c r="C33" s="2">
        <v>873656.59</v>
      </c>
      <c r="D33" s="2">
        <v>624100</v>
      </c>
      <c r="E33" s="2">
        <v>836100</v>
      </c>
      <c r="H33" s="14">
        <f t="shared" si="0"/>
        <v>71.4353908782397</v>
      </c>
      <c r="I33" s="2">
        <v>133.9689</v>
      </c>
    </row>
    <row r="34" spans="1:9" ht="12.75">
      <c r="A34" s="2" t="s">
        <v>66</v>
      </c>
      <c r="B34" s="2" t="s">
        <v>67</v>
      </c>
      <c r="C34" s="2">
        <v>1632179.93</v>
      </c>
      <c r="D34" s="2">
        <v>2191750</v>
      </c>
      <c r="E34" s="2">
        <v>2400000</v>
      </c>
      <c r="H34" s="14">
        <f t="shared" si="0"/>
        <v>134.28360193106897</v>
      </c>
      <c r="I34" s="2">
        <v>109.5015</v>
      </c>
    </row>
    <row r="35" spans="1:11" ht="25.5">
      <c r="A35" s="23">
        <v>66</v>
      </c>
      <c r="B35" s="21" t="s">
        <v>162</v>
      </c>
      <c r="C35" s="15">
        <v>8150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v>0</v>
      </c>
      <c r="J35" s="15">
        <v>0</v>
      </c>
      <c r="K35" s="15">
        <v>0</v>
      </c>
    </row>
    <row r="36" spans="1:9" ht="12.75">
      <c r="A36" s="13"/>
      <c r="B36" s="21" t="s">
        <v>161</v>
      </c>
      <c r="C36" s="15"/>
      <c r="D36" s="2"/>
      <c r="E36" s="2"/>
      <c r="H36" s="14"/>
      <c r="I36" s="2"/>
    </row>
    <row r="37" spans="1:11" ht="12.75">
      <c r="A37" s="13">
        <v>663</v>
      </c>
      <c r="B37" s="22" t="s">
        <v>159</v>
      </c>
      <c r="C37" s="14">
        <v>8150</v>
      </c>
      <c r="D37" s="14">
        <v>0</v>
      </c>
      <c r="E37" s="14">
        <v>0</v>
      </c>
      <c r="F37" s="12"/>
      <c r="G37" s="12"/>
      <c r="H37" s="14">
        <f t="shared" si="0"/>
        <v>0</v>
      </c>
      <c r="I37" s="14"/>
      <c r="J37" s="12"/>
      <c r="K37" s="12"/>
    </row>
    <row r="38" spans="1:11" ht="12.75">
      <c r="A38" s="13"/>
      <c r="B38" s="20" t="s">
        <v>160</v>
      </c>
      <c r="C38" s="14"/>
      <c r="D38" s="14"/>
      <c r="E38" s="14"/>
      <c r="F38" s="12"/>
      <c r="G38" s="12"/>
      <c r="H38" s="14"/>
      <c r="I38" s="14"/>
      <c r="J38" s="12"/>
      <c r="K38" s="12"/>
    </row>
    <row r="39" spans="1:11" ht="12.75">
      <c r="A39" s="3" t="s">
        <v>68</v>
      </c>
      <c r="B39" s="3" t="s">
        <v>69</v>
      </c>
      <c r="C39" s="3">
        <v>111431.74</v>
      </c>
      <c r="D39" s="3">
        <v>90000</v>
      </c>
      <c r="E39" s="3">
        <v>20000</v>
      </c>
      <c r="F39" s="3">
        <v>20400</v>
      </c>
      <c r="G39" s="3">
        <v>20400</v>
      </c>
      <c r="H39" s="15">
        <f t="shared" si="0"/>
        <v>80.7669340889768</v>
      </c>
      <c r="I39" s="3">
        <f>SUM(E39/D39*100)</f>
        <v>22.22222222222222</v>
      </c>
      <c r="J39" s="3">
        <v>102</v>
      </c>
      <c r="K39" s="3">
        <v>100</v>
      </c>
    </row>
    <row r="40" spans="1:9" ht="12.75">
      <c r="A40" s="2" t="s">
        <v>70</v>
      </c>
      <c r="B40" s="2" t="s">
        <v>71</v>
      </c>
      <c r="C40" s="2">
        <v>111431.74</v>
      </c>
      <c r="D40" s="2">
        <v>90000</v>
      </c>
      <c r="E40" s="2">
        <v>20000</v>
      </c>
      <c r="H40" s="14">
        <f t="shared" si="0"/>
        <v>80.7669340889768</v>
      </c>
      <c r="I40" s="14">
        <f>SUM(E40/D40*100)</f>
        <v>22.22222222222222</v>
      </c>
    </row>
    <row r="41" spans="1:11" ht="12.75">
      <c r="A41" s="6" t="s">
        <v>18</v>
      </c>
      <c r="B41" s="6" t="s">
        <v>31</v>
      </c>
      <c r="C41" s="6">
        <v>358000</v>
      </c>
      <c r="D41" s="6">
        <v>3273000</v>
      </c>
      <c r="E41" s="6">
        <v>3400000</v>
      </c>
      <c r="F41" s="6">
        <v>2269642</v>
      </c>
      <c r="G41" s="6">
        <v>0</v>
      </c>
      <c r="H41" s="6">
        <f>SUM(D41/C41*100)</f>
        <v>914.245810055866</v>
      </c>
      <c r="I41" s="6">
        <v>103.8802</v>
      </c>
      <c r="J41" s="6">
        <v>66.7541</v>
      </c>
      <c r="K41" s="6">
        <v>0</v>
      </c>
    </row>
    <row r="42" spans="1:11" ht="12.75">
      <c r="A42" s="3" t="s">
        <v>72</v>
      </c>
      <c r="B42" s="3" t="s">
        <v>143</v>
      </c>
      <c r="C42" s="3">
        <v>358000</v>
      </c>
      <c r="D42" s="3">
        <v>1981000</v>
      </c>
      <c r="E42" s="3">
        <v>3000000</v>
      </c>
      <c r="F42" s="3">
        <v>1861642</v>
      </c>
      <c r="G42" s="3">
        <v>0</v>
      </c>
      <c r="H42" s="3">
        <f>SUM(D42/C42*100)</f>
        <v>553.3519553072626</v>
      </c>
      <c r="I42" s="3">
        <v>151.4386</v>
      </c>
      <c r="J42" s="3">
        <v>62.0547</v>
      </c>
      <c r="K42" s="3">
        <v>0</v>
      </c>
    </row>
    <row r="43" spans="1:11" ht="12.75">
      <c r="A43" s="3"/>
      <c r="B43" s="3" t="s">
        <v>142</v>
      </c>
      <c r="C43" s="3"/>
      <c r="D43" s="3"/>
      <c r="E43" s="3"/>
      <c r="F43" s="3"/>
      <c r="G43" s="3"/>
      <c r="H43" s="3"/>
      <c r="I43" s="3"/>
      <c r="J43" s="3"/>
      <c r="K43" s="3"/>
    </row>
    <row r="44" spans="1:9" ht="12.75">
      <c r="A44" s="2" t="s">
        <v>73</v>
      </c>
      <c r="B44" s="2" t="s">
        <v>145</v>
      </c>
      <c r="C44" s="2">
        <v>358000</v>
      </c>
      <c r="D44" s="2">
        <v>1981000</v>
      </c>
      <c r="E44" s="2">
        <v>3000000</v>
      </c>
      <c r="H44" s="14">
        <f>SUM(D44/C44*100)</f>
        <v>553.3519553072626</v>
      </c>
      <c r="I44" s="2">
        <v>151.4386</v>
      </c>
    </row>
    <row r="45" spans="1:9" ht="12.75">
      <c r="A45" s="2"/>
      <c r="B45" s="2" t="s">
        <v>144</v>
      </c>
      <c r="C45" s="2"/>
      <c r="D45" s="2"/>
      <c r="E45" s="2"/>
      <c r="H45" s="14"/>
      <c r="I45" s="2"/>
    </row>
    <row r="46" spans="1:11" ht="12.75">
      <c r="A46" s="3" t="s">
        <v>74</v>
      </c>
      <c r="B46" s="3" t="s">
        <v>146</v>
      </c>
      <c r="C46" s="3">
        <v>0</v>
      </c>
      <c r="D46" s="3">
        <v>1292000</v>
      </c>
      <c r="E46" s="3">
        <v>400000</v>
      </c>
      <c r="F46" s="3">
        <v>408000</v>
      </c>
      <c r="G46" s="3">
        <v>0</v>
      </c>
      <c r="H46" s="3">
        <v>0</v>
      </c>
      <c r="I46" s="3">
        <v>30.9597</v>
      </c>
      <c r="J46" s="3">
        <v>102</v>
      </c>
      <c r="K46" s="3">
        <v>0</v>
      </c>
    </row>
    <row r="47" spans="1:11" ht="12.75">
      <c r="A47" s="3"/>
      <c r="B47" s="3" t="s">
        <v>142</v>
      </c>
      <c r="C47" s="3"/>
      <c r="D47" s="3"/>
      <c r="E47" s="3"/>
      <c r="F47" s="3"/>
      <c r="G47" s="3"/>
      <c r="H47" s="3"/>
      <c r="I47" s="3"/>
      <c r="J47" s="3"/>
      <c r="K47" s="3"/>
    </row>
    <row r="48" spans="1:9" ht="12.75">
      <c r="A48" s="2" t="s">
        <v>75</v>
      </c>
      <c r="B48" s="2" t="s">
        <v>76</v>
      </c>
      <c r="C48" s="2">
        <v>0</v>
      </c>
      <c r="D48" s="2">
        <v>1292000</v>
      </c>
      <c r="E48" s="2">
        <v>400000</v>
      </c>
      <c r="H48" s="3">
        <v>0</v>
      </c>
      <c r="I48" s="2">
        <v>30.9597</v>
      </c>
    </row>
    <row r="49" spans="1:11" ht="12.75">
      <c r="A49" s="6" t="s">
        <v>14</v>
      </c>
      <c r="B49" s="6" t="s">
        <v>32</v>
      </c>
      <c r="C49" s="6">
        <f>SUM(C50+C54+C59+C61+C66+C70)</f>
        <v>8887271.21</v>
      </c>
      <c r="D49" s="6">
        <v>8791955</v>
      </c>
      <c r="E49" s="6">
        <v>11448881</v>
      </c>
      <c r="F49" s="6">
        <v>10585214</v>
      </c>
      <c r="G49" s="6">
        <v>10345430</v>
      </c>
      <c r="H49" s="6">
        <f>SUM(D49/C49*100)</f>
        <v>98.9274974539682</v>
      </c>
      <c r="I49" s="6">
        <v>130.2199</v>
      </c>
      <c r="J49" s="6">
        <v>92.4563</v>
      </c>
      <c r="K49" s="6">
        <v>97.7347</v>
      </c>
    </row>
    <row r="50" spans="1:11" ht="12.75">
      <c r="A50" s="3" t="s">
        <v>77</v>
      </c>
      <c r="B50" s="3" t="s">
        <v>78</v>
      </c>
      <c r="C50" s="3">
        <f>SUM(C51:C53)</f>
        <v>2577399.65</v>
      </c>
      <c r="D50" s="3">
        <v>2696845</v>
      </c>
      <c r="E50" s="3">
        <v>3550200</v>
      </c>
      <c r="F50" s="3">
        <v>3612404</v>
      </c>
      <c r="G50" s="3">
        <v>3613004</v>
      </c>
      <c r="H50" s="14">
        <f>SUM(D50/C50*100)</f>
        <v>104.63433561807149</v>
      </c>
      <c r="I50" s="3">
        <v>131.6427</v>
      </c>
      <c r="J50" s="3">
        <v>101.7521</v>
      </c>
      <c r="K50" s="3">
        <v>100.0166</v>
      </c>
    </row>
    <row r="51" spans="1:9" ht="12.75">
      <c r="A51" s="2" t="s">
        <v>79</v>
      </c>
      <c r="B51" s="2" t="s">
        <v>80</v>
      </c>
      <c r="C51" s="2">
        <v>2157752.5</v>
      </c>
      <c r="D51" s="2">
        <v>2245400</v>
      </c>
      <c r="E51" s="2">
        <v>2963000</v>
      </c>
      <c r="H51" s="14">
        <f aca="true" t="shared" si="1" ref="H51:H71">SUM(D51/C51*100)</f>
        <v>104.06198115863612</v>
      </c>
      <c r="I51" s="2">
        <v>131.9586</v>
      </c>
    </row>
    <row r="52" spans="1:9" ht="12.75">
      <c r="A52" s="2" t="s">
        <v>81</v>
      </c>
      <c r="B52" s="2" t="s">
        <v>82</v>
      </c>
      <c r="C52" s="2">
        <v>59375</v>
      </c>
      <c r="D52" s="2">
        <v>65500</v>
      </c>
      <c r="E52" s="2">
        <v>75900</v>
      </c>
      <c r="H52" s="14">
        <f t="shared" si="1"/>
        <v>110.3157894736842</v>
      </c>
      <c r="I52" s="2">
        <v>115.8778</v>
      </c>
    </row>
    <row r="53" spans="1:9" ht="12.75">
      <c r="A53" s="2" t="s">
        <v>83</v>
      </c>
      <c r="B53" s="2" t="s">
        <v>84</v>
      </c>
      <c r="C53" s="2">
        <v>360272.15</v>
      </c>
      <c r="D53" s="2">
        <v>385945</v>
      </c>
      <c r="E53" s="2">
        <v>511300</v>
      </c>
      <c r="H53" s="14">
        <f t="shared" si="1"/>
        <v>107.12596019425868</v>
      </c>
      <c r="I53" s="2">
        <v>132.48</v>
      </c>
    </row>
    <row r="54" spans="1:11" ht="12.75">
      <c r="A54" s="3" t="s">
        <v>85</v>
      </c>
      <c r="B54" s="3" t="s">
        <v>86</v>
      </c>
      <c r="C54" s="3">
        <f>SUM(C55:C58)</f>
        <v>4792592.43</v>
      </c>
      <c r="D54" s="3">
        <v>4164110</v>
      </c>
      <c r="E54" s="3">
        <v>6288411</v>
      </c>
      <c r="F54" s="3">
        <v>5330794</v>
      </c>
      <c r="G54" s="3">
        <v>5049854</v>
      </c>
      <c r="H54" s="15">
        <f t="shared" si="1"/>
        <v>86.88637852728904</v>
      </c>
      <c r="I54" s="3">
        <v>151.0145</v>
      </c>
      <c r="J54" s="3">
        <v>84.7717</v>
      </c>
      <c r="K54" s="3">
        <v>94.7298</v>
      </c>
    </row>
    <row r="55" spans="1:9" ht="12.75">
      <c r="A55" s="2" t="s">
        <v>87</v>
      </c>
      <c r="B55" s="2" t="s">
        <v>88</v>
      </c>
      <c r="C55" s="2">
        <v>108008.95</v>
      </c>
      <c r="D55" s="2">
        <v>123305</v>
      </c>
      <c r="E55" s="2">
        <v>128500</v>
      </c>
      <c r="H55" s="14">
        <f t="shared" si="1"/>
        <v>114.16183566269278</v>
      </c>
      <c r="I55" s="2">
        <v>104.2131</v>
      </c>
    </row>
    <row r="56" spans="1:9" ht="12.75">
      <c r="A56" s="2" t="s">
        <v>89</v>
      </c>
      <c r="B56" s="2" t="s">
        <v>90</v>
      </c>
      <c r="C56" s="2">
        <v>1385345.61</v>
      </c>
      <c r="D56" s="2">
        <v>1123950</v>
      </c>
      <c r="E56" s="2">
        <v>1176000</v>
      </c>
      <c r="H56" s="14">
        <f t="shared" si="1"/>
        <v>81.1313791942503</v>
      </c>
      <c r="I56" s="2">
        <v>104.6309</v>
      </c>
    </row>
    <row r="57" spans="1:9" ht="12.75">
      <c r="A57" s="2" t="s">
        <v>91</v>
      </c>
      <c r="B57" s="2" t="s">
        <v>92</v>
      </c>
      <c r="C57" s="2">
        <v>2718295.81</v>
      </c>
      <c r="D57" s="2">
        <v>2416505</v>
      </c>
      <c r="E57" s="2">
        <v>4043011</v>
      </c>
      <c r="H57" s="14">
        <f t="shared" si="1"/>
        <v>88.89779365108906</v>
      </c>
      <c r="I57" s="2">
        <v>167.3081</v>
      </c>
    </row>
    <row r="58" spans="1:9" ht="12.75">
      <c r="A58" s="2" t="s">
        <v>93</v>
      </c>
      <c r="B58" s="2" t="s">
        <v>94</v>
      </c>
      <c r="C58" s="2">
        <v>580942.06</v>
      </c>
      <c r="D58" s="2">
        <v>500350</v>
      </c>
      <c r="E58" s="2">
        <v>940900</v>
      </c>
      <c r="H58" s="14">
        <f t="shared" si="1"/>
        <v>86.1273497739172</v>
      </c>
      <c r="I58" s="2">
        <v>188.0483</v>
      </c>
    </row>
    <row r="59" spans="1:11" ht="12.75">
      <c r="A59" s="3" t="s">
        <v>95</v>
      </c>
      <c r="B59" s="3" t="s">
        <v>96</v>
      </c>
      <c r="C59" s="3">
        <f>SUM(C60)</f>
        <v>96677.25</v>
      </c>
      <c r="D59" s="3">
        <v>45500</v>
      </c>
      <c r="E59" s="3">
        <v>53200</v>
      </c>
      <c r="F59" s="3">
        <v>54200</v>
      </c>
      <c r="G59" s="3">
        <v>54200</v>
      </c>
      <c r="H59" s="15">
        <f t="shared" si="1"/>
        <v>47.06381284118032</v>
      </c>
      <c r="I59" s="3">
        <v>116.923</v>
      </c>
      <c r="J59" s="3">
        <v>101.8796</v>
      </c>
      <c r="K59" s="3">
        <v>100</v>
      </c>
    </row>
    <row r="60" spans="1:9" ht="12.75">
      <c r="A60" s="2" t="s">
        <v>97</v>
      </c>
      <c r="B60" s="2" t="s">
        <v>98</v>
      </c>
      <c r="C60" s="2">
        <v>96677.25</v>
      </c>
      <c r="D60" s="2">
        <v>45500</v>
      </c>
      <c r="E60" s="2">
        <v>53200</v>
      </c>
      <c r="H60" s="14">
        <f t="shared" si="1"/>
        <v>47.06381284118032</v>
      </c>
      <c r="I60" s="2">
        <v>116.923</v>
      </c>
    </row>
    <row r="61" spans="1:11" ht="12.75">
      <c r="A61" s="3" t="s">
        <v>99</v>
      </c>
      <c r="B61" s="3" t="s">
        <v>148</v>
      </c>
      <c r="C61" s="3">
        <v>1725.28</v>
      </c>
      <c r="D61" s="3">
        <v>133800</v>
      </c>
      <c r="E61" s="3">
        <v>48270</v>
      </c>
      <c r="F61" s="3">
        <v>49236</v>
      </c>
      <c r="G61" s="3">
        <v>49300</v>
      </c>
      <c r="H61" s="15">
        <f t="shared" si="1"/>
        <v>7755.262913845869</v>
      </c>
      <c r="I61" s="3">
        <v>36.0762</v>
      </c>
      <c r="J61" s="3">
        <v>102.0012</v>
      </c>
      <c r="K61" s="3">
        <v>100.1299</v>
      </c>
    </row>
    <row r="62" spans="1:11" ht="12.75">
      <c r="A62" s="3"/>
      <c r="B62" s="3" t="s">
        <v>147</v>
      </c>
      <c r="C62" s="3"/>
      <c r="D62" s="3"/>
      <c r="E62" s="3"/>
      <c r="F62" s="3"/>
      <c r="G62" s="3"/>
      <c r="H62" s="15"/>
      <c r="I62" s="3"/>
      <c r="J62" s="3"/>
      <c r="K62" s="3"/>
    </row>
    <row r="63" spans="1:9" ht="12.75">
      <c r="A63" s="2" t="s">
        <v>100</v>
      </c>
      <c r="B63" s="2" t="s">
        <v>101</v>
      </c>
      <c r="C63" s="2">
        <v>1725.28</v>
      </c>
      <c r="D63" s="2">
        <v>103800</v>
      </c>
      <c r="E63" s="2">
        <v>0</v>
      </c>
      <c r="H63" s="14">
        <f t="shared" si="1"/>
        <v>6016.414726884911</v>
      </c>
      <c r="I63" s="2">
        <v>0</v>
      </c>
    </row>
    <row r="64" spans="1:9" ht="12.75">
      <c r="A64" s="2" t="s">
        <v>102</v>
      </c>
      <c r="B64" s="2" t="s">
        <v>150</v>
      </c>
      <c r="C64" s="2">
        <v>0</v>
      </c>
      <c r="D64" s="2">
        <v>30000</v>
      </c>
      <c r="E64" s="2">
        <v>48270</v>
      </c>
      <c r="H64" s="14"/>
      <c r="I64" s="2">
        <v>160.9</v>
      </c>
    </row>
    <row r="65" spans="1:9" ht="12.75">
      <c r="A65" s="2"/>
      <c r="B65" s="2" t="s">
        <v>149</v>
      </c>
      <c r="C65" s="2"/>
      <c r="D65" s="2"/>
      <c r="E65" s="2"/>
      <c r="H65" s="14"/>
      <c r="I65" s="2"/>
    </row>
    <row r="66" spans="1:11" ht="12.75">
      <c r="A66" s="3" t="s">
        <v>103</v>
      </c>
      <c r="B66" s="3" t="s">
        <v>152</v>
      </c>
      <c r="C66" s="3">
        <v>800735.25</v>
      </c>
      <c r="D66" s="3">
        <v>858400</v>
      </c>
      <c r="E66" s="3">
        <v>682100</v>
      </c>
      <c r="F66" s="3">
        <v>695742</v>
      </c>
      <c r="G66" s="3">
        <v>695742</v>
      </c>
      <c r="H66" s="15">
        <f t="shared" si="1"/>
        <v>107.20147514425025</v>
      </c>
      <c r="I66" s="3">
        <v>79.4617</v>
      </c>
      <c r="J66" s="3">
        <v>102</v>
      </c>
      <c r="K66" s="3">
        <v>100</v>
      </c>
    </row>
    <row r="67" spans="1:11" ht="12.75">
      <c r="A67" s="3"/>
      <c r="B67" s="3" t="s">
        <v>151</v>
      </c>
      <c r="C67" s="3"/>
      <c r="D67" s="3"/>
      <c r="E67" s="3"/>
      <c r="F67" s="3"/>
      <c r="G67" s="3"/>
      <c r="H67" s="15"/>
      <c r="I67" s="3"/>
      <c r="J67" s="3"/>
      <c r="K67" s="3"/>
    </row>
    <row r="68" spans="1:9" ht="12.75">
      <c r="A68" s="2" t="s">
        <v>104</v>
      </c>
      <c r="B68" s="2" t="s">
        <v>154</v>
      </c>
      <c r="C68" s="2">
        <v>800735.25</v>
      </c>
      <c r="D68" s="2">
        <v>858400</v>
      </c>
      <c r="E68" s="2">
        <v>682100</v>
      </c>
      <c r="H68" s="14">
        <f t="shared" si="1"/>
        <v>107.20147514425025</v>
      </c>
      <c r="I68" s="2">
        <v>79.4617</v>
      </c>
    </row>
    <row r="69" spans="1:9" ht="12.75">
      <c r="A69" s="2"/>
      <c r="B69" s="2" t="s">
        <v>153</v>
      </c>
      <c r="C69" s="2"/>
      <c r="D69" s="2"/>
      <c r="E69" s="2"/>
      <c r="H69" s="14"/>
      <c r="I69" s="2"/>
    </row>
    <row r="70" spans="1:11" ht="12.75">
      <c r="A70" s="3" t="s">
        <v>105</v>
      </c>
      <c r="B70" s="3" t="s">
        <v>106</v>
      </c>
      <c r="C70" s="3">
        <v>618141.35</v>
      </c>
      <c r="D70" s="3">
        <v>893300</v>
      </c>
      <c r="E70" s="3">
        <v>826700</v>
      </c>
      <c r="F70" s="3">
        <v>842838</v>
      </c>
      <c r="G70" s="3">
        <v>883330</v>
      </c>
      <c r="H70" s="15">
        <f t="shared" si="1"/>
        <v>144.5138721103191</v>
      </c>
      <c r="I70" s="3">
        <v>92.5444</v>
      </c>
      <c r="J70" s="3">
        <v>101.952</v>
      </c>
      <c r="K70" s="3">
        <v>104.8042</v>
      </c>
    </row>
    <row r="71" spans="1:9" ht="12.75">
      <c r="A71" s="2" t="s">
        <v>107</v>
      </c>
      <c r="B71" s="2" t="s">
        <v>108</v>
      </c>
      <c r="C71" s="2">
        <v>618141.35</v>
      </c>
      <c r="D71" s="2">
        <v>893300</v>
      </c>
      <c r="E71" s="2">
        <v>821300</v>
      </c>
      <c r="H71" s="14">
        <f t="shared" si="1"/>
        <v>144.5138721103191</v>
      </c>
      <c r="I71" s="2">
        <v>91.9399</v>
      </c>
    </row>
    <row r="72" spans="1:9" ht="12.75">
      <c r="A72" s="2" t="s">
        <v>109</v>
      </c>
      <c r="B72" s="2" t="s">
        <v>110</v>
      </c>
      <c r="C72" s="2">
        <v>0</v>
      </c>
      <c r="D72" s="2">
        <v>0</v>
      </c>
      <c r="E72" s="2">
        <v>5400</v>
      </c>
      <c r="H72" s="14"/>
      <c r="I72" s="2">
        <v>0</v>
      </c>
    </row>
    <row r="73" spans="1:11" ht="12.75">
      <c r="A73" s="6" t="s">
        <v>15</v>
      </c>
      <c r="B73" s="6" t="s">
        <v>33</v>
      </c>
      <c r="C73" s="6">
        <f>SUM(C74+C77)</f>
        <v>1835609.69</v>
      </c>
      <c r="D73" s="6">
        <v>4230045</v>
      </c>
      <c r="E73" s="6">
        <v>6144619</v>
      </c>
      <c r="F73" s="6">
        <v>5937075</v>
      </c>
      <c r="G73" s="6">
        <v>2384040</v>
      </c>
      <c r="H73" s="6">
        <f aca="true" t="shared" si="2" ref="H73:H81">SUM(D73/C73*100)</f>
        <v>230.4435971897708</v>
      </c>
      <c r="I73" s="6">
        <v>145.2613</v>
      </c>
      <c r="J73" s="6">
        <v>96.6223</v>
      </c>
      <c r="K73" s="6">
        <v>40.1551</v>
      </c>
    </row>
    <row r="74" spans="1:11" ht="12.75">
      <c r="A74" s="3" t="s">
        <v>111</v>
      </c>
      <c r="B74" s="3" t="s">
        <v>155</v>
      </c>
      <c r="C74" s="3">
        <v>649633.41</v>
      </c>
      <c r="D74" s="3">
        <v>1665000</v>
      </c>
      <c r="E74" s="3">
        <v>2101250</v>
      </c>
      <c r="F74" s="3">
        <v>302175</v>
      </c>
      <c r="G74" s="3">
        <v>304000</v>
      </c>
      <c r="H74" s="3">
        <f t="shared" si="2"/>
        <v>256.29839450529494</v>
      </c>
      <c r="I74" s="3">
        <v>126.2012</v>
      </c>
      <c r="J74" s="3">
        <v>14.3807</v>
      </c>
      <c r="K74" s="3">
        <v>100.6039</v>
      </c>
    </row>
    <row r="75" spans="1:11" ht="12.75">
      <c r="A75" s="3"/>
      <c r="B75" s="3" t="s">
        <v>142</v>
      </c>
      <c r="C75" s="3"/>
      <c r="D75" s="3"/>
      <c r="E75" s="3"/>
      <c r="F75" s="3"/>
      <c r="G75" s="3"/>
      <c r="H75" s="3"/>
      <c r="I75" s="3"/>
      <c r="J75" s="3"/>
      <c r="K75" s="3"/>
    </row>
    <row r="76" spans="1:9" ht="12.75">
      <c r="A76" s="2" t="s">
        <v>112</v>
      </c>
      <c r="B76" s="2" t="s">
        <v>113</v>
      </c>
      <c r="C76" s="2">
        <v>649633.41</v>
      </c>
      <c r="D76" s="2">
        <v>1665000</v>
      </c>
      <c r="E76" s="2">
        <v>2101250</v>
      </c>
      <c r="H76" s="14">
        <f t="shared" si="2"/>
        <v>256.29839450529494</v>
      </c>
      <c r="I76" s="2">
        <v>126.2012</v>
      </c>
    </row>
    <row r="77" spans="1:11" ht="12.75">
      <c r="A77" s="3" t="s">
        <v>114</v>
      </c>
      <c r="B77" s="3" t="s">
        <v>156</v>
      </c>
      <c r="C77" s="3">
        <f>SUM(C79:C82)</f>
        <v>1185976.28</v>
      </c>
      <c r="D77" s="3">
        <v>2565045</v>
      </c>
      <c r="E77" s="3">
        <v>4043369</v>
      </c>
      <c r="F77" s="3">
        <v>5634900</v>
      </c>
      <c r="G77" s="3">
        <v>2080040</v>
      </c>
      <c r="H77" s="3">
        <f t="shared" si="2"/>
        <v>216.28130707639448</v>
      </c>
      <c r="I77" s="3">
        <v>157.6334</v>
      </c>
      <c r="J77" s="3">
        <v>139.3615</v>
      </c>
      <c r="K77" s="3">
        <v>36.9135</v>
      </c>
    </row>
    <row r="78" spans="1:11" ht="12.75">
      <c r="A78" s="3"/>
      <c r="B78" s="3" t="s">
        <v>142</v>
      </c>
      <c r="C78" s="3"/>
      <c r="D78" s="3"/>
      <c r="E78" s="3"/>
      <c r="F78" s="3"/>
      <c r="G78" s="3"/>
      <c r="H78" s="3"/>
      <c r="I78" s="3"/>
      <c r="J78" s="3"/>
      <c r="K78" s="3"/>
    </row>
    <row r="79" spans="1:9" ht="12.75">
      <c r="A79" s="2" t="s">
        <v>115</v>
      </c>
      <c r="B79" s="2" t="s">
        <v>116</v>
      </c>
      <c r="C79" s="2">
        <v>918805.48</v>
      </c>
      <c r="D79" s="2">
        <v>2315000</v>
      </c>
      <c r="E79" s="2">
        <v>3698369</v>
      </c>
      <c r="H79" s="14">
        <f t="shared" si="2"/>
        <v>251.9575743061524</v>
      </c>
      <c r="I79" s="2">
        <v>159.7567</v>
      </c>
    </row>
    <row r="80" spans="1:9" ht="12.75">
      <c r="A80" s="2" t="s">
        <v>117</v>
      </c>
      <c r="B80" s="2" t="s">
        <v>118</v>
      </c>
      <c r="C80" s="2">
        <v>112553.3</v>
      </c>
      <c r="D80" s="2">
        <v>250045</v>
      </c>
      <c r="E80" s="2">
        <v>345000</v>
      </c>
      <c r="H80" s="14">
        <f t="shared" si="2"/>
        <v>222.15696918704296</v>
      </c>
      <c r="I80" s="2">
        <v>137.9751</v>
      </c>
    </row>
    <row r="81" spans="1:9" ht="12.75">
      <c r="A81" s="13">
        <v>423</v>
      </c>
      <c r="B81" s="14" t="s">
        <v>134</v>
      </c>
      <c r="C81" s="2">
        <v>27000</v>
      </c>
      <c r="D81" s="2">
        <v>0</v>
      </c>
      <c r="E81" s="2">
        <v>0</v>
      </c>
      <c r="H81" s="14">
        <f t="shared" si="2"/>
        <v>0</v>
      </c>
      <c r="I81" s="2">
        <v>0</v>
      </c>
    </row>
    <row r="82" spans="1:9" ht="12.75">
      <c r="A82" s="13">
        <v>426</v>
      </c>
      <c r="B82" s="14" t="s">
        <v>119</v>
      </c>
      <c r="C82" s="2">
        <v>127617.5</v>
      </c>
      <c r="D82" s="2"/>
      <c r="E82" s="2"/>
      <c r="H82" s="2"/>
      <c r="I82" s="2"/>
    </row>
    <row r="83" spans="1:11" ht="12.75">
      <c r="A83" s="19" t="s">
        <v>158</v>
      </c>
      <c r="B83" s="19" t="s">
        <v>1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 t="s">
        <v>157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6" t="s">
        <v>20</v>
      </c>
      <c r="B85" s="6" t="s">
        <v>120</v>
      </c>
      <c r="C85" s="6">
        <v>-2100883.46</v>
      </c>
      <c r="D85" s="6">
        <v>-1000000</v>
      </c>
      <c r="E85" s="6">
        <v>-853000</v>
      </c>
      <c r="F85" s="6">
        <v>-247883</v>
      </c>
      <c r="G85" s="6">
        <v>0</v>
      </c>
      <c r="H85" s="6">
        <f>SUM(D85/C85*100)</f>
        <v>47.599022936760136</v>
      </c>
      <c r="I85" s="6">
        <v>85.3</v>
      </c>
      <c r="J85" s="6">
        <v>29.0601</v>
      </c>
      <c r="K85" s="6">
        <v>0</v>
      </c>
    </row>
    <row r="86" spans="1:11" ht="12.75">
      <c r="A86" s="3" t="s">
        <v>121</v>
      </c>
      <c r="B86" s="3" t="s">
        <v>122</v>
      </c>
      <c r="C86" s="3">
        <v>-2100883.46</v>
      </c>
      <c r="D86" s="3">
        <v>-1000000</v>
      </c>
      <c r="E86" s="3">
        <v>-853000</v>
      </c>
      <c r="F86" s="3">
        <v>-247883</v>
      </c>
      <c r="G86" s="3">
        <v>0</v>
      </c>
      <c r="H86" s="3">
        <f>SUM(D86/C86*100)</f>
        <v>47.599022936760136</v>
      </c>
      <c r="I86" s="3">
        <v>85.3</v>
      </c>
      <c r="J86" s="3">
        <v>29.0601</v>
      </c>
      <c r="K86" s="3">
        <v>0</v>
      </c>
    </row>
    <row r="87" spans="1:9" ht="12.75">
      <c r="A87" s="2" t="s">
        <v>123</v>
      </c>
      <c r="B87" s="2" t="s">
        <v>124</v>
      </c>
      <c r="C87" s="2">
        <v>-2100883.46</v>
      </c>
      <c r="D87" s="2">
        <v>-1000000</v>
      </c>
      <c r="E87" s="2">
        <v>-853000</v>
      </c>
      <c r="H87" s="2">
        <f>SUM(D87/C87*100)</f>
        <v>47.599022936760136</v>
      </c>
      <c r="I87" s="2">
        <v>85.3</v>
      </c>
    </row>
  </sheetData>
  <sheetProtection/>
  <mergeCells count="9">
    <mergeCell ref="B8:F8"/>
    <mergeCell ref="A13:B13"/>
    <mergeCell ref="A83:B83"/>
    <mergeCell ref="A1:B1"/>
    <mergeCell ref="A2:B2"/>
    <mergeCell ref="A3:B3"/>
    <mergeCell ref="A4:B4"/>
    <mergeCell ref="A5:B5"/>
    <mergeCell ref="B7:F7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2018-11-15T07:08:10Z</cp:lastPrinted>
  <dcterms:created xsi:type="dcterms:W3CDTF">2018-11-14T13:17:18Z</dcterms:created>
  <dcterms:modified xsi:type="dcterms:W3CDTF">2018-11-15T07:08:29Z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